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本部" sheetId="1" r:id="rId1"/>
    <sheet name="中部" sheetId="2" r:id="rId2"/>
    <sheet name="関西" sheetId="3" r:id="rId3"/>
  </sheets>
  <definedNames>
    <definedName name="_xlnm.Print_Area" localSheetId="2">'関西'!$A$1:$F$50</definedName>
    <definedName name="_xlnm.Print_Area" localSheetId="1">'中部'!$A$1:$F$44</definedName>
  </definedNames>
  <calcPr fullCalcOnLoad="1"/>
</workbook>
</file>

<file path=xl/sharedStrings.xml><?xml version="1.0" encoding="utf-8"?>
<sst xmlns="http://schemas.openxmlformats.org/spreadsheetml/2006/main" count="205" uniqueCount="185">
  <si>
    <t>　　　　　（単位　円）</t>
  </si>
  <si>
    <t>本　部　会　計</t>
  </si>
  <si>
    <t>　　　　　（単位　円）</t>
  </si>
  <si>
    <t>科            目</t>
  </si>
  <si>
    <t>差　　異</t>
  </si>
  <si>
    <t>Ⅰ収入の部</t>
  </si>
  <si>
    <t>　１　基本財産運用収入</t>
  </si>
  <si>
    <t>　　(1) 基本財産利息収入</t>
  </si>
  <si>
    <t>　２　会費・入会金収入</t>
  </si>
  <si>
    <t>　　(2) 正会員会費収入</t>
  </si>
  <si>
    <t>　３　事業収入</t>
  </si>
  <si>
    <t>　　(1) 年次大会収入</t>
  </si>
  <si>
    <t>　　(4) シンポジウム収入</t>
  </si>
  <si>
    <t>　　(5) 講演会収入</t>
  </si>
  <si>
    <t>　　(2) 雑収入</t>
  </si>
  <si>
    <t xml:space="preserve">          収   入  合   計</t>
  </si>
  <si>
    <t>当期支出合計</t>
  </si>
  <si>
    <t>当期収支差額</t>
  </si>
  <si>
    <t>次期繰越収支差額</t>
  </si>
  <si>
    <t xml:space="preserve"> </t>
  </si>
  <si>
    <t>　 　(4) 通信費</t>
  </si>
  <si>
    <t xml:space="preserve"> </t>
  </si>
  <si>
    <t>　収　支　計　算　書</t>
  </si>
  <si>
    <t>　　　　　（単位　円）</t>
  </si>
  <si>
    <t>科            目</t>
  </si>
  <si>
    <t>予　算　額</t>
  </si>
  <si>
    <t>決　算　額</t>
  </si>
  <si>
    <t>差　　異</t>
  </si>
  <si>
    <t>備　考</t>
  </si>
  <si>
    <t>Ⅰ収入の部</t>
  </si>
  <si>
    <t>　　(1) 利息収入</t>
  </si>
  <si>
    <t>　　　　　当期収入合計</t>
  </si>
  <si>
    <t>　　　　　前期繰越収支差額</t>
  </si>
  <si>
    <t xml:space="preserve">          収   入  合   計</t>
  </si>
  <si>
    <t>　１　事業費</t>
  </si>
  <si>
    <t>　２　管理費</t>
  </si>
  <si>
    <t>中部支部会計</t>
  </si>
  <si>
    <t>　１　事業収入</t>
  </si>
  <si>
    <t>　２　交付金収入</t>
  </si>
  <si>
    <t>　　(1) 交付金収入</t>
  </si>
  <si>
    <t>　３　雑収入</t>
  </si>
  <si>
    <t>Ⅰ支出の部</t>
  </si>
  <si>
    <t>　　(1) 会合費</t>
  </si>
  <si>
    <t>　　(2) 旅費交通費</t>
  </si>
  <si>
    <t>　　(3) 通信費</t>
  </si>
  <si>
    <t>　　(4) 印刷費</t>
  </si>
  <si>
    <t>　　(5) 消耗品費</t>
  </si>
  <si>
    <t>　　(6) 事務委託費</t>
  </si>
  <si>
    <t>　　(7) 雑費</t>
  </si>
  <si>
    <t>　３　予備費</t>
  </si>
  <si>
    <t>　　(1)予備費</t>
  </si>
  <si>
    <t>　　　　　当期支出合計</t>
  </si>
  <si>
    <t>　　　　　当期収支差額</t>
  </si>
  <si>
    <t>　　　　次期繰越収支差額</t>
  </si>
  <si>
    <t>　　(1) 利息収入</t>
  </si>
  <si>
    <t>　　　　　当期収入合計</t>
  </si>
  <si>
    <t>　　　　　前期繰越収支差額</t>
  </si>
  <si>
    <t xml:space="preserve"> 　２　研究発表会等関係費</t>
  </si>
  <si>
    <t xml:space="preserve">   ３　表彰費</t>
  </si>
  <si>
    <t>　２　管理費</t>
  </si>
  <si>
    <t>　 　(1) 給料手当</t>
  </si>
  <si>
    <t>　 　(2) 会合費</t>
  </si>
  <si>
    <t>　 　(5) 印刷費</t>
  </si>
  <si>
    <t>　 　(7) 事務所借用費</t>
  </si>
  <si>
    <t>　 　(8) 支部交付金</t>
  </si>
  <si>
    <t>　３　30周年記念事業費　</t>
  </si>
  <si>
    <t>　 　(1) 30周年記念事業費</t>
  </si>
  <si>
    <t>　収　支　計　算　書</t>
  </si>
  <si>
    <t>予　算　額</t>
  </si>
  <si>
    <t>決　算　額</t>
  </si>
  <si>
    <t>備　考</t>
  </si>
  <si>
    <t>　　(1) 正会員入会金収入</t>
  </si>
  <si>
    <t>　　(3) 準会員会費収入</t>
  </si>
  <si>
    <t>　　(4) 賛助会員会費収入</t>
  </si>
  <si>
    <t>　　(5) 公共会員会費収入</t>
  </si>
  <si>
    <t>　　(2) 研究発表会収入</t>
  </si>
  <si>
    <t>　　(3) 事業所見学会収入</t>
  </si>
  <si>
    <t>　　(1) 研究奨励賞積立預金取崩収入</t>
  </si>
  <si>
    <r>
      <t xml:space="preserve">　　 </t>
    </r>
    <r>
      <rPr>
        <sz val="11"/>
        <rFont val="ＭＳ 明朝"/>
        <family val="1"/>
      </rPr>
      <t>(2)</t>
    </r>
    <r>
      <rPr>
        <sz val="9"/>
        <rFont val="ＭＳ 明朝"/>
        <family val="1"/>
      </rPr>
      <t xml:space="preserve"> ３０周年記念事業積立預金取崩収入</t>
    </r>
  </si>
  <si>
    <t>Ⅱ支出の部</t>
  </si>
  <si>
    <t>　１　事業費</t>
  </si>
  <si>
    <t>　　1　学会誌関係費</t>
  </si>
  <si>
    <t>　　 (1) 研究奨励賞費</t>
  </si>
  <si>
    <t>　　 (2) 品質技術賞費</t>
  </si>
  <si>
    <t>　　 (3) 名誉会員表彰費</t>
  </si>
  <si>
    <t>　　 (4) 最優秀論文賞費</t>
  </si>
  <si>
    <t xml:space="preserve"> 　　(3) 旅費交通費</t>
  </si>
  <si>
    <t>　 　(6) 消耗品費</t>
  </si>
  <si>
    <t>　３　予備費</t>
  </si>
  <si>
    <t>　　(1)予備費</t>
  </si>
  <si>
    <t>　収　支　計　算　書</t>
  </si>
  <si>
    <t>関西支部会計</t>
  </si>
  <si>
    <t>　　　　　（単位　円）</t>
  </si>
  <si>
    <t>科            目</t>
  </si>
  <si>
    <t>予　算　額</t>
  </si>
  <si>
    <t>決　算　額</t>
  </si>
  <si>
    <t>差　　異</t>
  </si>
  <si>
    <t>備　考</t>
  </si>
  <si>
    <t>Ⅰ収入の部</t>
  </si>
  <si>
    <t>　１　事業収入</t>
  </si>
  <si>
    <t>　　(1) 事業所見学会収入</t>
  </si>
  <si>
    <t>　　(2) シンポジウム収入</t>
  </si>
  <si>
    <t>　　(3) 研究発表会収入</t>
  </si>
  <si>
    <t>　　(4) 講演会収入</t>
  </si>
  <si>
    <t>　２　交付金収入</t>
  </si>
  <si>
    <t>　　(1) 交付金収入</t>
  </si>
  <si>
    <t>　３　雑収入</t>
  </si>
  <si>
    <t>　　(1) 利息収入</t>
  </si>
  <si>
    <t>　４　特定預金取崩収入</t>
  </si>
  <si>
    <t>　　　　　当期収入合計</t>
  </si>
  <si>
    <t>　　　　　前期繰越収支差額</t>
  </si>
  <si>
    <t xml:space="preserve">          収   入  合   計</t>
  </si>
  <si>
    <t>Ⅰ支出の部</t>
  </si>
  <si>
    <t>　１　事業費</t>
  </si>
  <si>
    <t>　２　管理費</t>
  </si>
  <si>
    <t>　　(1) 会合費</t>
  </si>
  <si>
    <t>　　(2) 旅費交通費</t>
  </si>
  <si>
    <t>　　(3) 通信費</t>
  </si>
  <si>
    <t>　　(4) 印刷費</t>
  </si>
  <si>
    <t>　　(5) 消耗品費</t>
  </si>
  <si>
    <t>　　(6) 事務委託費</t>
  </si>
  <si>
    <t>　　(7) ホームページ関係費</t>
  </si>
  <si>
    <t>　　(8) 教育機器関係費</t>
  </si>
  <si>
    <t>　　(9) 雑費</t>
  </si>
  <si>
    <t>　　　　　当期支出合計</t>
  </si>
  <si>
    <t>　　　　　当期収支差額</t>
  </si>
  <si>
    <t>　　　　次期繰越収支差額</t>
  </si>
  <si>
    <t>　　 (1) 学会誌費</t>
  </si>
  <si>
    <t>　　 (2) ニューズ費</t>
  </si>
  <si>
    <t>　４　寄付金収入</t>
  </si>
  <si>
    <t>　５　雑収入</t>
  </si>
  <si>
    <t>　　(9) 関西支部10周年記念事業費</t>
  </si>
  <si>
    <t>　　(7) 会員サービス関連収入</t>
  </si>
  <si>
    <t>　６　特定預金取崩収入</t>
  </si>
  <si>
    <t>　 　(1) 退職給与引当預金支出</t>
  </si>
  <si>
    <t>　 　(2) ＡＱＳ積立預金支出</t>
  </si>
  <si>
    <t>　 　(3) 名簿費積立預金支出</t>
  </si>
  <si>
    <t>平成１７年１０月１日から平成１８年９月３０日まで</t>
  </si>
  <si>
    <t>　　(6) 部会費収入</t>
  </si>
  <si>
    <r>
      <t xml:space="preserve">　　 </t>
    </r>
    <r>
      <rPr>
        <sz val="11"/>
        <rFont val="ＭＳ 明朝"/>
        <family val="1"/>
      </rPr>
      <t>(4)</t>
    </r>
    <r>
      <rPr>
        <sz val="9"/>
        <rFont val="ＭＳ 明朝"/>
        <family val="1"/>
      </rPr>
      <t xml:space="preserve"> ３５周年記念事業積立預金取崩収入</t>
    </r>
  </si>
  <si>
    <t>　 　(9) 部会交付金</t>
  </si>
  <si>
    <t>　  (10) 電算機関係費</t>
  </si>
  <si>
    <t>　  (11) 情報化関係費</t>
  </si>
  <si>
    <t xml:space="preserve"> 　 (12) 雑費</t>
  </si>
  <si>
    <t>　４　35周年記念事業費　</t>
  </si>
  <si>
    <t>　 　(1) 35周年記念事業費</t>
  </si>
  <si>
    <t>　５　特定預金支出</t>
  </si>
  <si>
    <t>　６　予備費</t>
  </si>
  <si>
    <t>　　(1) 研究発表会収入</t>
  </si>
  <si>
    <t>　　(2) 事業所見学会収入</t>
  </si>
  <si>
    <t>　　(3) シンポジウム収入</t>
  </si>
  <si>
    <t>　　(4) 講演会収入</t>
  </si>
  <si>
    <t>　　(7) 若手研修会費</t>
  </si>
  <si>
    <t>　　(1) ＪＯＱＩ寄付金収入</t>
  </si>
  <si>
    <t>　　(3) ＡＱＳ積立預金取崩収入</t>
  </si>
  <si>
    <t>　　 (1) 年次大会支出</t>
  </si>
  <si>
    <t>　　 (2) 研究発表会支出</t>
  </si>
  <si>
    <t>　　 (3) 事業所見学会支出</t>
  </si>
  <si>
    <t>　　 (4) シンポジウム支出</t>
  </si>
  <si>
    <t>　　 (5) 講演会支出</t>
  </si>
  <si>
    <t>　　 (6) クオリテイパブ支出</t>
  </si>
  <si>
    <t>　　 (7) 研究開発委員会支出</t>
  </si>
  <si>
    <t>　　 (8) 国際研究交流支出</t>
  </si>
  <si>
    <t>　 　(9) 若手活動支援支出</t>
  </si>
  <si>
    <t>　  (10) ＡＱＳ支出</t>
  </si>
  <si>
    <t>　  (11) ＡＮＱ支出</t>
  </si>
  <si>
    <t>　  (12) 会員サービス関連支出</t>
  </si>
  <si>
    <t>　 　(4) 国際研究交流積立預金支出</t>
  </si>
  <si>
    <t>　　(2) 雑収入</t>
  </si>
  <si>
    <t>　　(1) 研究発表会支出</t>
  </si>
  <si>
    <t>　　(2) 事業所見学会支出</t>
  </si>
  <si>
    <t>　　(3) シンポジウム支出</t>
  </si>
  <si>
    <t>　　(4) 講演会支出</t>
  </si>
  <si>
    <t>　　(5) 幹事研修会支出</t>
  </si>
  <si>
    <t>　　(6) ３学会共催行事支出</t>
  </si>
  <si>
    <t>　　 (1)関西支部10周年記念積立金取崩収入</t>
  </si>
  <si>
    <t>　　(1) 事業所見学会支出</t>
  </si>
  <si>
    <t>　　(2) シンポジウム支出</t>
  </si>
  <si>
    <t>　　(3) 研究発表会支出</t>
  </si>
  <si>
    <t>　　(4) 講演会支出</t>
  </si>
  <si>
    <t>　　(5) 研究開発委員会支出</t>
  </si>
  <si>
    <t>　　(6) クオリティパブ収入</t>
  </si>
  <si>
    <t>　　(6) 組織検討会支出</t>
  </si>
  <si>
    <t>　　(7) ＱＣサロン支出</t>
  </si>
  <si>
    <t>　　(8) 合同役員会支出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</si>
</sst>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[Red]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left" vertical="center"/>
    </xf>
    <xf numFmtId="176" fontId="2" fillId="0" borderId="4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showZeros="0" tabSelected="1" workbookViewId="0" topLeftCell="A1">
      <selection activeCell="A7" sqref="A7"/>
    </sheetView>
  </sheetViews>
  <sheetFormatPr defaultColWidth="9.00390625" defaultRowHeight="24" customHeight="1"/>
  <cols>
    <col min="1" max="1" width="35.625" style="1" customWidth="1"/>
    <col min="2" max="3" width="15.625" style="1" customWidth="1"/>
    <col min="4" max="4" width="3.625" style="1" customWidth="1"/>
    <col min="5" max="5" width="15.625" style="1" customWidth="1"/>
    <col min="6" max="16384" width="9.00390625" style="1" customWidth="1"/>
  </cols>
  <sheetData>
    <row r="1" spans="1:2" ht="21.75" customHeight="1">
      <c r="A1" s="1" t="s">
        <v>19</v>
      </c>
      <c r="B1" s="1" t="s">
        <v>67</v>
      </c>
    </row>
    <row r="2" spans="1:6" ht="21.75" customHeight="1">
      <c r="A2" s="17" t="s">
        <v>137</v>
      </c>
      <c r="B2" s="17"/>
      <c r="C2" s="17"/>
      <c r="D2" s="17"/>
      <c r="E2" s="17"/>
      <c r="F2" s="17"/>
    </row>
    <row r="3" spans="1:6" ht="15" customHeight="1">
      <c r="A3" s="16"/>
      <c r="B3" s="16"/>
      <c r="C3" s="16"/>
      <c r="D3" s="16"/>
      <c r="E3" s="16"/>
      <c r="F3" s="16"/>
    </row>
    <row r="4" spans="1:5" ht="18.75" customHeight="1">
      <c r="A4" s="1" t="s">
        <v>1</v>
      </c>
      <c r="E4" s="1" t="s">
        <v>2</v>
      </c>
    </row>
    <row r="5" spans="1:6" ht="21.75" customHeight="1">
      <c r="A5" s="2" t="s">
        <v>3</v>
      </c>
      <c r="B5" s="2" t="s">
        <v>68</v>
      </c>
      <c r="C5" s="2" t="s">
        <v>69</v>
      </c>
      <c r="D5" s="18" t="s">
        <v>4</v>
      </c>
      <c r="E5" s="19"/>
      <c r="F5" s="2" t="s">
        <v>70</v>
      </c>
    </row>
    <row r="6" spans="1:6" ht="21.75" customHeight="1">
      <c r="A6" s="3" t="s">
        <v>5</v>
      </c>
      <c r="B6" s="3"/>
      <c r="C6" s="3"/>
      <c r="D6" s="4"/>
      <c r="E6" s="5"/>
      <c r="F6" s="3"/>
    </row>
    <row r="7" spans="1:6" ht="21.75" customHeight="1">
      <c r="A7" s="3" t="s">
        <v>6</v>
      </c>
      <c r="B7" s="3">
        <f>B8</f>
        <v>3000</v>
      </c>
      <c r="C7" s="3">
        <f>C8</f>
        <v>2000</v>
      </c>
      <c r="D7" s="4" t="str">
        <f>IF(ISBLANK(E7)," ",IF(E7&gt;=0," ","△"))</f>
        <v> </v>
      </c>
      <c r="E7" s="6">
        <f>E8</f>
        <v>1000</v>
      </c>
      <c r="F7" s="3"/>
    </row>
    <row r="8" spans="1:6" ht="21.75" customHeight="1">
      <c r="A8" s="3" t="s">
        <v>7</v>
      </c>
      <c r="B8" s="3">
        <v>3000</v>
      </c>
      <c r="C8" s="3">
        <v>2000</v>
      </c>
      <c r="D8" s="4" t="str">
        <f aca="true" t="shared" si="0" ref="D8:D28">IF(ISBLANK(E8)," ",IF(E8&gt;=0," ","△"))</f>
        <v> </v>
      </c>
      <c r="E8" s="6">
        <f>B8-C8</f>
        <v>1000</v>
      </c>
      <c r="F8" s="3"/>
    </row>
    <row r="9" spans="1:6" ht="21.75" customHeight="1">
      <c r="A9" s="3" t="s">
        <v>8</v>
      </c>
      <c r="B9" s="3">
        <f>SUM(B10:B15)</f>
        <v>38476000</v>
      </c>
      <c r="C9" s="3">
        <f>SUM(C10:C15)</f>
        <v>38081864</v>
      </c>
      <c r="D9" s="4" t="str">
        <f t="shared" si="0"/>
        <v> </v>
      </c>
      <c r="E9" s="6">
        <f>SUM(E10:E15)</f>
        <v>394136</v>
      </c>
      <c r="F9" s="3"/>
    </row>
    <row r="10" spans="1:6" ht="21.75" customHeight="1">
      <c r="A10" s="3" t="s">
        <v>71</v>
      </c>
      <c r="B10" s="3">
        <v>200000</v>
      </c>
      <c r="C10" s="3">
        <v>217000</v>
      </c>
      <c r="D10" s="4" t="str">
        <f t="shared" si="0"/>
        <v>△</v>
      </c>
      <c r="E10" s="6">
        <f aca="true" t="shared" si="1" ref="E10:E15">B10-C10</f>
        <v>-17000</v>
      </c>
      <c r="F10" s="3"/>
    </row>
    <row r="11" spans="1:6" ht="21.75" customHeight="1">
      <c r="A11" s="3" t="s">
        <v>9</v>
      </c>
      <c r="B11" s="3">
        <v>23920000</v>
      </c>
      <c r="C11" s="3">
        <v>23726364</v>
      </c>
      <c r="D11" s="4" t="str">
        <f t="shared" si="0"/>
        <v> </v>
      </c>
      <c r="E11" s="6">
        <f t="shared" si="1"/>
        <v>193636</v>
      </c>
      <c r="F11" s="3"/>
    </row>
    <row r="12" spans="1:6" ht="21.75" customHeight="1">
      <c r="A12" s="3" t="s">
        <v>72</v>
      </c>
      <c r="B12" s="3">
        <v>340000</v>
      </c>
      <c r="C12" s="3">
        <v>338000</v>
      </c>
      <c r="D12" s="4" t="str">
        <f t="shared" si="0"/>
        <v> </v>
      </c>
      <c r="E12" s="6">
        <f t="shared" si="1"/>
        <v>2000</v>
      </c>
      <c r="F12" s="3"/>
    </row>
    <row r="13" spans="1:6" ht="21.75" customHeight="1">
      <c r="A13" s="3" t="s">
        <v>73</v>
      </c>
      <c r="B13" s="3">
        <v>13650000</v>
      </c>
      <c r="C13" s="3">
        <v>13032500</v>
      </c>
      <c r="D13" s="4" t="str">
        <f t="shared" si="0"/>
        <v> </v>
      </c>
      <c r="E13" s="6">
        <f t="shared" si="1"/>
        <v>617500</v>
      </c>
      <c r="F13" s="3"/>
    </row>
    <row r="14" spans="1:6" ht="21.75" customHeight="1">
      <c r="A14" s="3" t="s">
        <v>74</v>
      </c>
      <c r="B14" s="3">
        <v>66000</v>
      </c>
      <c r="C14" s="3">
        <v>66000</v>
      </c>
      <c r="D14" s="4" t="str">
        <f>IF(ISBLANK(E14)," ",IF(E14&gt;=0," ","△"))</f>
        <v> </v>
      </c>
      <c r="E14" s="6">
        <f t="shared" si="1"/>
        <v>0</v>
      </c>
      <c r="F14" s="3"/>
    </row>
    <row r="15" spans="1:6" ht="21.75" customHeight="1">
      <c r="A15" s="3" t="s">
        <v>138</v>
      </c>
      <c r="B15" s="3">
        <v>300000</v>
      </c>
      <c r="C15" s="3">
        <v>702000</v>
      </c>
      <c r="D15" s="4" t="str">
        <f t="shared" si="0"/>
        <v>△</v>
      </c>
      <c r="E15" s="6">
        <f t="shared" si="1"/>
        <v>-402000</v>
      </c>
      <c r="F15" s="3"/>
    </row>
    <row r="16" spans="1:6" ht="21.75" customHeight="1">
      <c r="A16" s="3" t="s">
        <v>10</v>
      </c>
      <c r="B16" s="3">
        <f>SUM(B17:B23)</f>
        <v>7020000</v>
      </c>
      <c r="C16" s="3">
        <f>SUM(C17:C23)</f>
        <v>6390400</v>
      </c>
      <c r="D16" s="4" t="str">
        <f t="shared" si="0"/>
        <v> </v>
      </c>
      <c r="E16" s="6">
        <f>SUM(E17:E23)</f>
        <v>629600</v>
      </c>
      <c r="F16" s="3"/>
    </row>
    <row r="17" spans="1:6" ht="21.75" customHeight="1">
      <c r="A17" s="3" t="s">
        <v>11</v>
      </c>
      <c r="B17" s="3">
        <v>1500000</v>
      </c>
      <c r="C17" s="3">
        <v>1246300</v>
      </c>
      <c r="D17" s="4" t="str">
        <f t="shared" si="0"/>
        <v> </v>
      </c>
      <c r="E17" s="6">
        <f aca="true" t="shared" si="2" ref="E17:E22">B17-C17</f>
        <v>253700</v>
      </c>
      <c r="F17" s="3"/>
    </row>
    <row r="18" spans="1:6" ht="21.75" customHeight="1">
      <c r="A18" s="3" t="s">
        <v>75</v>
      </c>
      <c r="B18" s="3">
        <v>1700000</v>
      </c>
      <c r="C18" s="3">
        <v>1675100</v>
      </c>
      <c r="D18" s="4" t="str">
        <f t="shared" si="0"/>
        <v> </v>
      </c>
      <c r="E18" s="6">
        <f t="shared" si="2"/>
        <v>24900</v>
      </c>
      <c r="F18" s="3"/>
    </row>
    <row r="19" spans="1:6" ht="21.75" customHeight="1">
      <c r="A19" s="3" t="s">
        <v>76</v>
      </c>
      <c r="B19" s="3">
        <v>220000</v>
      </c>
      <c r="C19" s="3">
        <v>145500</v>
      </c>
      <c r="D19" s="4" t="str">
        <f t="shared" si="0"/>
        <v> </v>
      </c>
      <c r="E19" s="6">
        <f t="shared" si="2"/>
        <v>74500</v>
      </c>
      <c r="F19" s="3"/>
    </row>
    <row r="20" spans="1:6" ht="21.75" customHeight="1">
      <c r="A20" s="3" t="s">
        <v>12</v>
      </c>
      <c r="B20" s="3">
        <v>2100000</v>
      </c>
      <c r="C20" s="3">
        <v>1387500</v>
      </c>
      <c r="D20" s="4" t="str">
        <f t="shared" si="0"/>
        <v> </v>
      </c>
      <c r="E20" s="6">
        <f t="shared" si="2"/>
        <v>712500</v>
      </c>
      <c r="F20" s="3"/>
    </row>
    <row r="21" spans="1:6" ht="21.75" customHeight="1">
      <c r="A21" s="3" t="s">
        <v>13</v>
      </c>
      <c r="B21" s="3">
        <v>1000000</v>
      </c>
      <c r="C21" s="3">
        <v>1548000</v>
      </c>
      <c r="D21" s="4" t="str">
        <f t="shared" si="0"/>
        <v>△</v>
      </c>
      <c r="E21" s="6">
        <f t="shared" si="2"/>
        <v>-548000</v>
      </c>
      <c r="F21" s="3"/>
    </row>
    <row r="22" spans="1:6" ht="21.75" customHeight="1">
      <c r="A22" s="3" t="s">
        <v>181</v>
      </c>
      <c r="B22" s="3">
        <v>400000</v>
      </c>
      <c r="C22" s="3">
        <v>388000</v>
      </c>
      <c r="D22" s="4" t="str">
        <f t="shared" si="0"/>
        <v> </v>
      </c>
      <c r="E22" s="6">
        <f t="shared" si="2"/>
        <v>12000</v>
      </c>
      <c r="F22" s="3"/>
    </row>
    <row r="23" spans="1:6" ht="21.75" customHeight="1">
      <c r="A23" s="3" t="s">
        <v>132</v>
      </c>
      <c r="B23" s="3">
        <v>100000</v>
      </c>
      <c r="C23" s="3"/>
      <c r="D23" s="4" t="str">
        <f>IF(ISBLANK(E23)," ",IF(E23&gt;=0," ","△"))</f>
        <v> </v>
      </c>
      <c r="E23" s="6">
        <f>B23-C23</f>
        <v>100000</v>
      </c>
      <c r="F23" s="3"/>
    </row>
    <row r="24" spans="1:6" ht="21.75" customHeight="1">
      <c r="A24" s="3" t="s">
        <v>129</v>
      </c>
      <c r="B24" s="3">
        <f>SUM(B25:B25)</f>
        <v>300000</v>
      </c>
      <c r="C24" s="3">
        <f>SUM(C25:C25)</f>
        <v>37800</v>
      </c>
      <c r="D24" s="4" t="str">
        <f>IF(ISBLANK(E24)," ",IF(E24&gt;=0," ","△"))</f>
        <v> </v>
      </c>
      <c r="E24" s="6">
        <f>B24-C24</f>
        <v>262200</v>
      </c>
      <c r="F24" s="3"/>
    </row>
    <row r="25" spans="1:6" ht="21.75" customHeight="1">
      <c r="A25" s="3" t="s">
        <v>153</v>
      </c>
      <c r="B25" s="3">
        <v>300000</v>
      </c>
      <c r="C25" s="3">
        <v>37800</v>
      </c>
      <c r="D25" s="4" t="str">
        <f>IF(ISBLANK(E25)," ",IF(E25&gt;=0," ","△"))</f>
        <v> </v>
      </c>
      <c r="E25" s="6">
        <f>B25-C25</f>
        <v>262200</v>
      </c>
      <c r="F25" s="3"/>
    </row>
    <row r="26" spans="1:6" ht="21.75" customHeight="1">
      <c r="A26" s="3" t="s">
        <v>130</v>
      </c>
      <c r="B26" s="3">
        <f>B27+B28</f>
        <v>302000</v>
      </c>
      <c r="C26" s="3">
        <f>C27+C28</f>
        <v>381042</v>
      </c>
      <c r="D26" s="4" t="str">
        <f t="shared" si="0"/>
        <v>△</v>
      </c>
      <c r="E26" s="6">
        <f>E27+E28</f>
        <v>-79042</v>
      </c>
      <c r="F26" s="3"/>
    </row>
    <row r="27" spans="1:6" ht="21.75" customHeight="1">
      <c r="A27" s="3" t="s">
        <v>54</v>
      </c>
      <c r="B27" s="3">
        <v>2000</v>
      </c>
      <c r="C27" s="3">
        <v>3679</v>
      </c>
      <c r="D27" s="4" t="str">
        <f t="shared" si="0"/>
        <v>△</v>
      </c>
      <c r="E27" s="6">
        <f aca="true" t="shared" si="3" ref="E27:E33">B27-C27</f>
        <v>-1679</v>
      </c>
      <c r="F27" s="3"/>
    </row>
    <row r="28" spans="1:6" ht="21.75" customHeight="1">
      <c r="A28" s="3" t="s">
        <v>14</v>
      </c>
      <c r="B28" s="3">
        <v>300000</v>
      </c>
      <c r="C28" s="3">
        <v>377363</v>
      </c>
      <c r="D28" s="4" t="str">
        <f t="shared" si="0"/>
        <v>△</v>
      </c>
      <c r="E28" s="6">
        <f t="shared" si="3"/>
        <v>-77363</v>
      </c>
      <c r="F28" s="3"/>
    </row>
    <row r="29" spans="1:6" ht="21.75" customHeight="1">
      <c r="A29" s="3" t="s">
        <v>133</v>
      </c>
      <c r="B29" s="3">
        <f>SUM(B30:B33)</f>
        <v>5380000</v>
      </c>
      <c r="C29" s="3">
        <f>SUM(C30:C33)</f>
        <v>1866362</v>
      </c>
      <c r="D29" s="4" t="str">
        <f aca="true" t="shared" si="4" ref="D29:D36">IF(ISBLANK(E29)," ",IF(E29&gt;=0," ","△"))</f>
        <v> </v>
      </c>
      <c r="E29" s="6">
        <f t="shared" si="3"/>
        <v>3513638</v>
      </c>
      <c r="F29" s="3"/>
    </row>
    <row r="30" spans="1:6" ht="21.75" customHeight="1">
      <c r="A30" s="3" t="s">
        <v>77</v>
      </c>
      <c r="B30" s="3">
        <v>70000</v>
      </c>
      <c r="C30" s="3">
        <v>133466</v>
      </c>
      <c r="D30" s="4" t="str">
        <f>IF(ISBLANK(E30)," ",IF(E30&gt;=0," ","△"))</f>
        <v>△</v>
      </c>
      <c r="E30" s="6">
        <f t="shared" si="3"/>
        <v>-63466</v>
      </c>
      <c r="F30" s="3"/>
    </row>
    <row r="31" spans="1:6" ht="21.75" customHeight="1">
      <c r="A31" s="12" t="s">
        <v>78</v>
      </c>
      <c r="B31" s="3">
        <v>2710000</v>
      </c>
      <c r="C31" s="3">
        <v>1030896</v>
      </c>
      <c r="D31" s="4" t="str">
        <f>IF(ISBLANK(E31)," ",IF(E31&gt;=0," ","△"))</f>
        <v> </v>
      </c>
      <c r="E31" s="6">
        <f t="shared" si="3"/>
        <v>1679104</v>
      </c>
      <c r="F31" s="3"/>
    </row>
    <row r="32" spans="1:6" ht="21.75" customHeight="1">
      <c r="A32" s="3" t="s">
        <v>154</v>
      </c>
      <c r="B32" s="3">
        <v>300000</v>
      </c>
      <c r="C32" s="3">
        <v>542540</v>
      </c>
      <c r="D32" s="4" t="str">
        <f t="shared" si="4"/>
        <v>△</v>
      </c>
      <c r="E32" s="6">
        <f t="shared" si="3"/>
        <v>-242540</v>
      </c>
      <c r="F32" s="3"/>
    </row>
    <row r="33" spans="1:6" ht="21.75" customHeight="1">
      <c r="A33" s="12" t="s">
        <v>139</v>
      </c>
      <c r="B33" s="3">
        <v>2300000</v>
      </c>
      <c r="C33" s="3">
        <v>159460</v>
      </c>
      <c r="D33" s="4" t="str">
        <f t="shared" si="4"/>
        <v> </v>
      </c>
      <c r="E33" s="6">
        <f t="shared" si="3"/>
        <v>2140540</v>
      </c>
      <c r="F33" s="3"/>
    </row>
    <row r="34" spans="1:6" ht="21.75" customHeight="1">
      <c r="A34" s="3" t="s">
        <v>55</v>
      </c>
      <c r="B34" s="3">
        <f>B7+B9+B16+B26+B24+B29</f>
        <v>51481000</v>
      </c>
      <c r="C34" s="3">
        <f>C7+C9+C16+C26+C24+C29</f>
        <v>46759468</v>
      </c>
      <c r="D34" s="4" t="str">
        <f t="shared" si="4"/>
        <v> </v>
      </c>
      <c r="E34" s="6">
        <f>E7+E9+E16+E26+E24+E29</f>
        <v>4721532</v>
      </c>
      <c r="F34" s="3"/>
    </row>
    <row r="35" spans="1:6" ht="21.75" customHeight="1">
      <c r="A35" s="3" t="s">
        <v>56</v>
      </c>
      <c r="B35" s="3">
        <v>10000000</v>
      </c>
      <c r="C35" s="3">
        <v>11815989</v>
      </c>
      <c r="D35" s="4" t="str">
        <f t="shared" si="4"/>
        <v>△</v>
      </c>
      <c r="E35" s="6">
        <f>B35-C35</f>
        <v>-1815989</v>
      </c>
      <c r="F35" s="3"/>
    </row>
    <row r="36" spans="1:6" ht="21.75" customHeight="1">
      <c r="A36" s="7" t="s">
        <v>15</v>
      </c>
      <c r="B36" s="3">
        <f>B34+B35</f>
        <v>61481000</v>
      </c>
      <c r="C36" s="3">
        <f>C34+C35</f>
        <v>58575457</v>
      </c>
      <c r="D36" s="4" t="str">
        <f t="shared" si="4"/>
        <v> </v>
      </c>
      <c r="E36" s="6">
        <f>B36-C36</f>
        <v>2905543</v>
      </c>
      <c r="F36" s="3"/>
    </row>
    <row r="37" spans="1:6" ht="21.75" customHeight="1">
      <c r="A37" s="9"/>
      <c r="B37" s="10"/>
      <c r="C37" s="10"/>
      <c r="D37" s="10"/>
      <c r="E37" s="11"/>
      <c r="F37" s="10"/>
    </row>
    <row r="38" spans="1:6" ht="13.5" customHeight="1">
      <c r="A38" s="9"/>
      <c r="B38" s="10"/>
      <c r="C38" s="10"/>
      <c r="D38" s="10"/>
      <c r="E38" s="11"/>
      <c r="F38" s="10"/>
    </row>
    <row r="39" ht="13.5" customHeight="1">
      <c r="E39" s="1" t="s">
        <v>0</v>
      </c>
    </row>
    <row r="40" spans="1:6" ht="15.75" customHeight="1">
      <c r="A40" s="2" t="s">
        <v>3</v>
      </c>
      <c r="B40" s="2" t="s">
        <v>68</v>
      </c>
      <c r="C40" s="2" t="s">
        <v>69</v>
      </c>
      <c r="D40" s="18" t="s">
        <v>4</v>
      </c>
      <c r="E40" s="19"/>
      <c r="F40" s="2" t="s">
        <v>70</v>
      </c>
    </row>
    <row r="41" spans="1:6" ht="15.75" customHeight="1">
      <c r="A41" s="3" t="s">
        <v>79</v>
      </c>
      <c r="B41" s="3"/>
      <c r="C41" s="3"/>
      <c r="D41" s="4"/>
      <c r="E41" s="5"/>
      <c r="F41" s="3"/>
    </row>
    <row r="42" spans="1:6" ht="15.75" customHeight="1">
      <c r="A42" s="3" t="s">
        <v>80</v>
      </c>
      <c r="B42" s="3">
        <f>B43+B46+B59</f>
        <v>25280000</v>
      </c>
      <c r="C42" s="3">
        <f>C43+C46+C59</f>
        <v>21396540</v>
      </c>
      <c r="D42" s="4" t="str">
        <f aca="true" t="shared" si="5" ref="D42:D74">IF(ISBLANK(E42)," ",IF(E42&gt;=0," ","△"))</f>
        <v> </v>
      </c>
      <c r="E42" s="6">
        <f aca="true" t="shared" si="6" ref="E42:E53">B42-C42</f>
        <v>3883460</v>
      </c>
      <c r="F42" s="3"/>
    </row>
    <row r="43" spans="1:6" ht="15.75" customHeight="1">
      <c r="A43" s="3" t="s">
        <v>81</v>
      </c>
      <c r="B43" s="3">
        <v>16700000</v>
      </c>
      <c r="C43" s="3">
        <f>SUM(C44:C45)</f>
        <v>13750843</v>
      </c>
      <c r="D43" s="4" t="str">
        <f t="shared" si="5"/>
        <v> </v>
      </c>
      <c r="E43" s="6">
        <f>SUM(E44:E45)</f>
        <v>2949157</v>
      </c>
      <c r="F43" s="3"/>
    </row>
    <row r="44" spans="1:6" ht="15.75" customHeight="1">
      <c r="A44" s="3" t="s">
        <v>127</v>
      </c>
      <c r="B44" s="3">
        <v>13000000</v>
      </c>
      <c r="C44" s="3">
        <v>10130118</v>
      </c>
      <c r="D44" s="4" t="str">
        <f t="shared" si="5"/>
        <v> </v>
      </c>
      <c r="E44" s="6">
        <f t="shared" si="6"/>
        <v>2869882</v>
      </c>
      <c r="F44" s="3"/>
    </row>
    <row r="45" spans="1:6" ht="15.75" customHeight="1">
      <c r="A45" s="3" t="s">
        <v>128</v>
      </c>
      <c r="B45" s="3">
        <v>3700000</v>
      </c>
      <c r="C45" s="3">
        <v>3620725</v>
      </c>
      <c r="D45" s="4" t="str">
        <f t="shared" si="5"/>
        <v> </v>
      </c>
      <c r="E45" s="6">
        <f t="shared" si="6"/>
        <v>79275</v>
      </c>
      <c r="F45" s="3"/>
    </row>
    <row r="46" spans="1:6" ht="15.75" customHeight="1">
      <c r="A46" s="3" t="s">
        <v>57</v>
      </c>
      <c r="B46" s="3">
        <f>SUM(B47:B58)</f>
        <v>8300000</v>
      </c>
      <c r="C46" s="3">
        <f>SUM(C47:C58)</f>
        <v>7318958</v>
      </c>
      <c r="D46" s="4" t="str">
        <f t="shared" si="5"/>
        <v> </v>
      </c>
      <c r="E46" s="6">
        <f t="shared" si="6"/>
        <v>981042</v>
      </c>
      <c r="F46" s="3"/>
    </row>
    <row r="47" spans="1:6" ht="15.75" customHeight="1">
      <c r="A47" s="3" t="s">
        <v>155</v>
      </c>
      <c r="B47" s="3">
        <v>1300000</v>
      </c>
      <c r="C47" s="3">
        <v>1176287</v>
      </c>
      <c r="D47" s="4" t="str">
        <f t="shared" si="5"/>
        <v> </v>
      </c>
      <c r="E47" s="6">
        <f t="shared" si="6"/>
        <v>123713</v>
      </c>
      <c r="F47" s="3"/>
    </row>
    <row r="48" spans="1:6" ht="15.75" customHeight="1">
      <c r="A48" s="3" t="s">
        <v>156</v>
      </c>
      <c r="B48" s="3">
        <v>1100000</v>
      </c>
      <c r="C48" s="3">
        <v>1413698</v>
      </c>
      <c r="D48" s="4" t="str">
        <f t="shared" si="5"/>
        <v>△</v>
      </c>
      <c r="E48" s="6">
        <f t="shared" si="6"/>
        <v>-313698</v>
      </c>
      <c r="F48" s="3"/>
    </row>
    <row r="49" spans="1:6" ht="15.75" customHeight="1">
      <c r="A49" s="3" t="s">
        <v>157</v>
      </c>
      <c r="B49" s="3">
        <v>70000</v>
      </c>
      <c r="C49" s="3">
        <v>26476</v>
      </c>
      <c r="D49" s="4" t="str">
        <f t="shared" si="5"/>
        <v> </v>
      </c>
      <c r="E49" s="6">
        <f t="shared" si="6"/>
        <v>43524</v>
      </c>
      <c r="F49" s="3"/>
    </row>
    <row r="50" spans="1:6" ht="15.75" customHeight="1">
      <c r="A50" s="3" t="s">
        <v>158</v>
      </c>
      <c r="B50" s="3">
        <v>1100000</v>
      </c>
      <c r="C50" s="3">
        <v>1043386</v>
      </c>
      <c r="D50" s="4" t="str">
        <f t="shared" si="5"/>
        <v> </v>
      </c>
      <c r="E50" s="6">
        <f t="shared" si="6"/>
        <v>56614</v>
      </c>
      <c r="F50" s="3"/>
    </row>
    <row r="51" spans="1:6" ht="15.75" customHeight="1">
      <c r="A51" s="3" t="s">
        <v>159</v>
      </c>
      <c r="B51" s="3">
        <v>750000</v>
      </c>
      <c r="C51" s="3">
        <v>1039246</v>
      </c>
      <c r="D51" s="4" t="str">
        <f t="shared" si="5"/>
        <v>△</v>
      </c>
      <c r="E51" s="6">
        <f t="shared" si="6"/>
        <v>-289246</v>
      </c>
      <c r="F51" s="3"/>
    </row>
    <row r="52" spans="1:6" ht="15.75" customHeight="1">
      <c r="A52" s="3" t="s">
        <v>160</v>
      </c>
      <c r="B52" s="3">
        <v>260000</v>
      </c>
      <c r="C52" s="3">
        <v>252747</v>
      </c>
      <c r="D52" s="4" t="str">
        <f t="shared" si="5"/>
        <v> </v>
      </c>
      <c r="E52" s="6">
        <f t="shared" si="6"/>
        <v>7253</v>
      </c>
      <c r="F52" s="3"/>
    </row>
    <row r="53" spans="1:6" ht="15.75" customHeight="1">
      <c r="A53" s="3" t="s">
        <v>161</v>
      </c>
      <c r="B53" s="3">
        <v>2500000</v>
      </c>
      <c r="C53" s="3">
        <v>1240795</v>
      </c>
      <c r="D53" s="4" t="str">
        <f t="shared" si="5"/>
        <v> </v>
      </c>
      <c r="E53" s="6">
        <f t="shared" si="6"/>
        <v>1259205</v>
      </c>
      <c r="F53" s="3"/>
    </row>
    <row r="54" spans="1:6" ht="15.75" customHeight="1">
      <c r="A54" s="3" t="s">
        <v>162</v>
      </c>
      <c r="B54" s="3">
        <v>100000</v>
      </c>
      <c r="C54" s="3">
        <v>0</v>
      </c>
      <c r="D54" s="4" t="str">
        <f aca="true" t="shared" si="7" ref="D54:D63">IF(ISBLANK(E54)," ",IF(E54&gt;=0," ","△"))</f>
        <v> </v>
      </c>
      <c r="E54" s="6">
        <f aca="true" t="shared" si="8" ref="E54:E63">B54-C54</f>
        <v>100000</v>
      </c>
      <c r="F54" s="3"/>
    </row>
    <row r="55" spans="1:6" ht="15.75" customHeight="1">
      <c r="A55" s="3" t="s">
        <v>163</v>
      </c>
      <c r="B55" s="3">
        <v>400000</v>
      </c>
      <c r="C55" s="3">
        <v>325438</v>
      </c>
      <c r="D55" s="4" t="str">
        <f t="shared" si="7"/>
        <v> </v>
      </c>
      <c r="E55" s="6">
        <f t="shared" si="8"/>
        <v>74562</v>
      </c>
      <c r="F55" s="3"/>
    </row>
    <row r="56" spans="1:6" ht="15.75" customHeight="1">
      <c r="A56" s="3" t="s">
        <v>164</v>
      </c>
      <c r="B56" s="3">
        <v>500000</v>
      </c>
      <c r="C56" s="3">
        <v>542540</v>
      </c>
      <c r="D56" s="4" t="str">
        <f>IF(ISBLANK(E56)," ",IF(E56&gt;=0," ","△"))</f>
        <v>△</v>
      </c>
      <c r="E56" s="6">
        <f>B56-C56</f>
        <v>-42540</v>
      </c>
      <c r="F56" s="3"/>
    </row>
    <row r="57" spans="1:6" ht="15.75" customHeight="1">
      <c r="A57" s="3" t="s">
        <v>165</v>
      </c>
      <c r="B57" s="3">
        <v>100000</v>
      </c>
      <c r="C57" s="3">
        <v>214602</v>
      </c>
      <c r="D57" s="4" t="str">
        <f>IF(ISBLANK(E57)," ",IF(E57&gt;=0," ","△"))</f>
        <v>△</v>
      </c>
      <c r="E57" s="6">
        <f>B57-C57</f>
        <v>-114602</v>
      </c>
      <c r="F57" s="3"/>
    </row>
    <row r="58" spans="1:6" ht="15.75" customHeight="1">
      <c r="A58" s="3" t="s">
        <v>166</v>
      </c>
      <c r="B58" s="3">
        <v>120000</v>
      </c>
      <c r="C58" s="3">
        <v>43743</v>
      </c>
      <c r="D58" s="4" t="str">
        <f>IF(ISBLANK(E58)," ",IF(E58&gt;=0," ","△"))</f>
        <v> </v>
      </c>
      <c r="E58" s="6">
        <f>B58-C58</f>
        <v>76257</v>
      </c>
      <c r="F58" s="3"/>
    </row>
    <row r="59" spans="1:6" ht="15.75" customHeight="1">
      <c r="A59" s="3" t="s">
        <v>58</v>
      </c>
      <c r="B59" s="3">
        <f>SUM(B60:B63)</f>
        <v>280000</v>
      </c>
      <c r="C59" s="3">
        <f>SUM(C60:C63)</f>
        <v>326739</v>
      </c>
      <c r="D59" s="4" t="str">
        <f t="shared" si="7"/>
        <v>△</v>
      </c>
      <c r="E59" s="6">
        <f t="shared" si="8"/>
        <v>-46739</v>
      </c>
      <c r="F59" s="3"/>
    </row>
    <row r="60" spans="1:6" ht="15.75" customHeight="1">
      <c r="A60" s="3" t="s">
        <v>82</v>
      </c>
      <c r="B60" s="3">
        <v>120000</v>
      </c>
      <c r="C60" s="3">
        <v>133466</v>
      </c>
      <c r="D60" s="4" t="str">
        <f t="shared" si="7"/>
        <v>△</v>
      </c>
      <c r="E60" s="6">
        <f t="shared" si="8"/>
        <v>-13466</v>
      </c>
      <c r="F60" s="3"/>
    </row>
    <row r="61" spans="1:6" ht="15.75" customHeight="1">
      <c r="A61" s="3" t="s">
        <v>83</v>
      </c>
      <c r="B61" s="3">
        <v>120000</v>
      </c>
      <c r="C61" s="3">
        <v>122146</v>
      </c>
      <c r="D61" s="4" t="str">
        <f t="shared" si="7"/>
        <v>△</v>
      </c>
      <c r="E61" s="6">
        <f t="shared" si="8"/>
        <v>-2146</v>
      </c>
      <c r="F61" s="3"/>
    </row>
    <row r="62" spans="1:6" ht="15.75" customHeight="1">
      <c r="A62" s="3" t="s">
        <v>84</v>
      </c>
      <c r="B62" s="3">
        <v>30000</v>
      </c>
      <c r="C62" s="3">
        <v>67960</v>
      </c>
      <c r="D62" s="4" t="str">
        <f t="shared" si="7"/>
        <v>△</v>
      </c>
      <c r="E62" s="6">
        <f t="shared" si="8"/>
        <v>-37960</v>
      </c>
      <c r="F62" s="3"/>
    </row>
    <row r="63" spans="1:6" ht="15.75" customHeight="1">
      <c r="A63" s="3" t="s">
        <v>85</v>
      </c>
      <c r="B63" s="3">
        <v>10000</v>
      </c>
      <c r="C63" s="3">
        <v>3167</v>
      </c>
      <c r="D63" s="4" t="str">
        <f t="shared" si="7"/>
        <v> </v>
      </c>
      <c r="E63" s="6">
        <f t="shared" si="8"/>
        <v>6833</v>
      </c>
      <c r="F63" s="3"/>
    </row>
    <row r="64" spans="1:6" ht="15.75" customHeight="1">
      <c r="A64" s="3" t="s">
        <v>59</v>
      </c>
      <c r="B64" s="3">
        <f>SUM(B65:B76)</f>
        <v>23686000</v>
      </c>
      <c r="C64" s="3">
        <f>SUM(C65:C76)</f>
        <v>23378309</v>
      </c>
      <c r="D64" s="4" t="str">
        <f t="shared" si="5"/>
        <v> </v>
      </c>
      <c r="E64" s="6">
        <f aca="true" t="shared" si="9" ref="E64:E73">B64-C64</f>
        <v>307691</v>
      </c>
      <c r="F64" s="3"/>
    </row>
    <row r="65" spans="1:6" ht="15.75" customHeight="1">
      <c r="A65" s="3" t="s">
        <v>60</v>
      </c>
      <c r="B65" s="3">
        <v>10000000</v>
      </c>
      <c r="C65" s="3">
        <v>10224739</v>
      </c>
      <c r="D65" s="4" t="str">
        <f t="shared" si="5"/>
        <v>△</v>
      </c>
      <c r="E65" s="6">
        <f t="shared" si="9"/>
        <v>-224739</v>
      </c>
      <c r="F65" s="3"/>
    </row>
    <row r="66" spans="1:6" ht="15.75" customHeight="1">
      <c r="A66" s="3" t="s">
        <v>61</v>
      </c>
      <c r="B66" s="3">
        <v>380000</v>
      </c>
      <c r="C66" s="3">
        <v>531272</v>
      </c>
      <c r="D66" s="4" t="str">
        <f t="shared" si="5"/>
        <v>△</v>
      </c>
      <c r="E66" s="6">
        <f t="shared" si="9"/>
        <v>-151272</v>
      </c>
      <c r="F66" s="3"/>
    </row>
    <row r="67" spans="1:6" ht="15.75" customHeight="1">
      <c r="A67" s="3" t="s">
        <v>86</v>
      </c>
      <c r="B67" s="3">
        <v>1400000</v>
      </c>
      <c r="C67" s="3">
        <v>1024790</v>
      </c>
      <c r="D67" s="4" t="str">
        <f t="shared" si="5"/>
        <v> </v>
      </c>
      <c r="E67" s="6">
        <f t="shared" si="9"/>
        <v>375210</v>
      </c>
      <c r="F67" s="3"/>
    </row>
    <row r="68" spans="1:6" ht="15.75" customHeight="1">
      <c r="A68" s="3" t="s">
        <v>20</v>
      </c>
      <c r="B68" s="3">
        <v>800000</v>
      </c>
      <c r="C68" s="3">
        <v>792880</v>
      </c>
      <c r="D68" s="4" t="str">
        <f t="shared" si="5"/>
        <v> </v>
      </c>
      <c r="E68" s="6">
        <f t="shared" si="9"/>
        <v>7120</v>
      </c>
      <c r="F68" s="3"/>
    </row>
    <row r="69" spans="1:6" ht="15.75" customHeight="1">
      <c r="A69" s="3" t="s">
        <v>62</v>
      </c>
      <c r="B69" s="3">
        <v>600000</v>
      </c>
      <c r="C69" s="3">
        <v>601639</v>
      </c>
      <c r="D69" s="4" t="str">
        <f t="shared" si="5"/>
        <v>△</v>
      </c>
      <c r="E69" s="6">
        <f t="shared" si="9"/>
        <v>-1639</v>
      </c>
      <c r="F69" s="3"/>
    </row>
    <row r="70" spans="1:6" ht="15.75" customHeight="1">
      <c r="A70" s="3" t="s">
        <v>87</v>
      </c>
      <c r="B70" s="3">
        <v>400000</v>
      </c>
      <c r="C70" s="3">
        <v>193929</v>
      </c>
      <c r="D70" s="4" t="str">
        <f t="shared" si="5"/>
        <v> </v>
      </c>
      <c r="E70" s="6">
        <f t="shared" si="9"/>
        <v>206071</v>
      </c>
      <c r="F70" s="3"/>
    </row>
    <row r="71" spans="1:6" ht="15.75" customHeight="1">
      <c r="A71" s="3" t="s">
        <v>63</v>
      </c>
      <c r="B71" s="3">
        <v>1386000</v>
      </c>
      <c r="C71" s="3">
        <v>1386000</v>
      </c>
      <c r="D71" s="4" t="str">
        <f t="shared" si="5"/>
        <v> </v>
      </c>
      <c r="E71" s="6">
        <f t="shared" si="9"/>
        <v>0</v>
      </c>
      <c r="F71" s="3"/>
    </row>
    <row r="72" spans="1:6" ht="15.75" customHeight="1">
      <c r="A72" s="3" t="s">
        <v>64</v>
      </c>
      <c r="B72" s="3">
        <v>3150000</v>
      </c>
      <c r="C72" s="3">
        <v>3108125</v>
      </c>
      <c r="D72" s="4" t="str">
        <f t="shared" si="5"/>
        <v> </v>
      </c>
      <c r="E72" s="6">
        <f t="shared" si="9"/>
        <v>41875</v>
      </c>
      <c r="F72" s="3"/>
    </row>
    <row r="73" spans="1:6" ht="15.75" customHeight="1">
      <c r="A73" s="3" t="s">
        <v>140</v>
      </c>
      <c r="B73" s="3">
        <v>550000</v>
      </c>
      <c r="C73" s="3">
        <v>702000</v>
      </c>
      <c r="D73" s="4" t="str">
        <f>IF(ISBLANK(E73)," ",IF(E73&gt;=0," ","△"))</f>
        <v>△</v>
      </c>
      <c r="E73" s="6">
        <f t="shared" si="9"/>
        <v>-152000</v>
      </c>
      <c r="F73" s="3"/>
    </row>
    <row r="74" spans="1:6" ht="15.75" customHeight="1">
      <c r="A74" s="7" t="s">
        <v>141</v>
      </c>
      <c r="B74" s="3">
        <v>2500000</v>
      </c>
      <c r="C74" s="3">
        <v>2494516</v>
      </c>
      <c r="D74" s="4" t="str">
        <f t="shared" si="5"/>
        <v> </v>
      </c>
      <c r="E74" s="6">
        <f aca="true" t="shared" si="10" ref="E74:E81">B74-C74</f>
        <v>5484</v>
      </c>
      <c r="F74" s="3"/>
    </row>
    <row r="75" spans="1:6" ht="15.75" customHeight="1">
      <c r="A75" s="3" t="s">
        <v>142</v>
      </c>
      <c r="B75" s="3">
        <v>520000</v>
      </c>
      <c r="C75" s="3">
        <v>500000</v>
      </c>
      <c r="D75" s="4" t="str">
        <f aca="true" t="shared" si="11" ref="D75:D81">IF(ISBLANK(E75)," ",IF(E75&gt;=0," ","△"))</f>
        <v> </v>
      </c>
      <c r="E75" s="6">
        <f t="shared" si="10"/>
        <v>20000</v>
      </c>
      <c r="F75" s="3"/>
    </row>
    <row r="76" spans="1:6" ht="15.75" customHeight="1">
      <c r="A76" s="3" t="s">
        <v>143</v>
      </c>
      <c r="B76" s="3">
        <v>2000000</v>
      </c>
      <c r="C76" s="3">
        <v>1818419</v>
      </c>
      <c r="D76" s="4" t="str">
        <f t="shared" si="11"/>
        <v> </v>
      </c>
      <c r="E76" s="6">
        <f>B76-C76</f>
        <v>181581</v>
      </c>
      <c r="F76" s="3"/>
    </row>
    <row r="77" spans="1:6" ht="15.75" customHeight="1">
      <c r="A77" s="3" t="s">
        <v>65</v>
      </c>
      <c r="B77" s="3">
        <f>SUM(B78:B78)</f>
        <v>2710000</v>
      </c>
      <c r="C77" s="3">
        <f>SUM(C78:C78)</f>
        <v>1030896</v>
      </c>
      <c r="D77" s="4" t="str">
        <f t="shared" si="11"/>
        <v> </v>
      </c>
      <c r="E77" s="6">
        <f t="shared" si="10"/>
        <v>1679104</v>
      </c>
      <c r="F77" s="3"/>
    </row>
    <row r="78" spans="1:6" ht="15.75" customHeight="1">
      <c r="A78" s="3" t="s">
        <v>66</v>
      </c>
      <c r="B78" s="3">
        <v>2710000</v>
      </c>
      <c r="C78" s="3">
        <v>1030896</v>
      </c>
      <c r="D78" s="4" t="str">
        <f t="shared" si="11"/>
        <v> </v>
      </c>
      <c r="E78" s="6">
        <f t="shared" si="10"/>
        <v>1679104</v>
      </c>
      <c r="F78" s="3"/>
    </row>
    <row r="79" spans="1:6" ht="15.75" customHeight="1">
      <c r="A79" s="3" t="s">
        <v>144</v>
      </c>
      <c r="B79" s="3">
        <f>SUM(B80:B80)</f>
        <v>2300000</v>
      </c>
      <c r="C79" s="3">
        <f>SUM(C80:C80)</f>
        <v>159460</v>
      </c>
      <c r="D79" s="4" t="str">
        <f t="shared" si="11"/>
        <v> </v>
      </c>
      <c r="E79" s="6">
        <f>B79-C79</f>
        <v>2140540</v>
      </c>
      <c r="F79" s="3"/>
    </row>
    <row r="80" spans="1:6" ht="15.75" customHeight="1">
      <c r="A80" s="3" t="s">
        <v>145</v>
      </c>
      <c r="B80" s="3">
        <v>2300000</v>
      </c>
      <c r="C80" s="3">
        <v>159460</v>
      </c>
      <c r="D80" s="4" t="str">
        <f t="shared" si="11"/>
        <v> </v>
      </c>
      <c r="E80" s="6">
        <f>B80-C80</f>
        <v>2140540</v>
      </c>
      <c r="F80" s="3"/>
    </row>
    <row r="81" spans="1:6" ht="15.75" customHeight="1">
      <c r="A81" s="3" t="s">
        <v>146</v>
      </c>
      <c r="B81" s="3">
        <f>SUM(B82:B85)</f>
        <v>1110000</v>
      </c>
      <c r="C81" s="3">
        <f>SUM(C82:C85)</f>
        <v>1103000</v>
      </c>
      <c r="D81" s="4" t="str">
        <f t="shared" si="11"/>
        <v> </v>
      </c>
      <c r="E81" s="6">
        <f t="shared" si="10"/>
        <v>7000</v>
      </c>
      <c r="F81" s="3"/>
    </row>
    <row r="82" spans="1:6" ht="15.75" customHeight="1">
      <c r="A82" s="3" t="s">
        <v>134</v>
      </c>
      <c r="B82" s="3">
        <v>310000</v>
      </c>
      <c r="C82" s="3">
        <v>303000</v>
      </c>
      <c r="D82" s="4" t="str">
        <f aca="true" t="shared" si="12" ref="D82:D89">IF(ISBLANK(E82)," ",IF(E82&gt;=0," ","△"))</f>
        <v> </v>
      </c>
      <c r="E82" s="6">
        <f aca="true" t="shared" si="13" ref="E82:E89">B82-C82</f>
        <v>7000</v>
      </c>
      <c r="F82" s="3"/>
    </row>
    <row r="83" spans="1:6" ht="15.75" customHeight="1">
      <c r="A83" s="3" t="s">
        <v>135</v>
      </c>
      <c r="B83" s="3">
        <v>200000</v>
      </c>
      <c r="C83" s="3">
        <v>200000</v>
      </c>
      <c r="D83" s="4" t="str">
        <f t="shared" si="12"/>
        <v> </v>
      </c>
      <c r="E83" s="6">
        <f t="shared" si="13"/>
        <v>0</v>
      </c>
      <c r="F83" s="3"/>
    </row>
    <row r="84" spans="1:6" ht="15.75" customHeight="1">
      <c r="A84" s="3" t="s">
        <v>136</v>
      </c>
      <c r="B84" s="3">
        <v>500000</v>
      </c>
      <c r="C84" s="3">
        <v>500000</v>
      </c>
      <c r="D84" s="4" t="str">
        <f>IF(ISBLANK(E84)," ",IF(E84&gt;=0," ","△"))</f>
        <v> </v>
      </c>
      <c r="E84" s="6">
        <f>B84-C84</f>
        <v>0</v>
      </c>
      <c r="F84" s="3"/>
    </row>
    <row r="85" spans="1:6" ht="15.75" customHeight="1">
      <c r="A85" s="3" t="s">
        <v>167</v>
      </c>
      <c r="B85" s="3">
        <v>100000</v>
      </c>
      <c r="C85" s="3">
        <v>100000</v>
      </c>
      <c r="D85" s="4" t="str">
        <f>IF(ISBLANK(E85)," ",IF(E85&gt;=0," ","△"))</f>
        <v> </v>
      </c>
      <c r="E85" s="6">
        <f>B85-C85</f>
        <v>0</v>
      </c>
      <c r="F85" s="3"/>
    </row>
    <row r="86" spans="1:6" ht="15.75" customHeight="1">
      <c r="A86" s="3" t="s">
        <v>147</v>
      </c>
      <c r="B86" s="3">
        <v>800000</v>
      </c>
      <c r="C86" s="3">
        <v>0</v>
      </c>
      <c r="D86" s="4" t="str">
        <f t="shared" si="12"/>
        <v> </v>
      </c>
      <c r="E86" s="6">
        <f t="shared" si="13"/>
        <v>800000</v>
      </c>
      <c r="F86" s="3"/>
    </row>
    <row r="87" spans="1:6" ht="15.75" customHeight="1">
      <c r="A87" s="2" t="s">
        <v>16</v>
      </c>
      <c r="B87" s="3">
        <f>B86+B81+B77+B64+B42+B79</f>
        <v>55886000</v>
      </c>
      <c r="C87" s="3">
        <f>C42+C64+C77+C81+C79</f>
        <v>47068205</v>
      </c>
      <c r="D87" s="4" t="str">
        <f t="shared" si="12"/>
        <v> </v>
      </c>
      <c r="E87" s="6">
        <f t="shared" si="13"/>
        <v>8817795</v>
      </c>
      <c r="F87" s="3"/>
    </row>
    <row r="88" spans="1:6" ht="15.75" customHeight="1">
      <c r="A88" s="2" t="s">
        <v>17</v>
      </c>
      <c r="B88" s="3">
        <f>B34-B87</f>
        <v>-4405000</v>
      </c>
      <c r="C88" s="3">
        <f>C34-C87</f>
        <v>-308737</v>
      </c>
      <c r="D88" s="4" t="str">
        <f t="shared" si="12"/>
        <v>△</v>
      </c>
      <c r="E88" s="6">
        <f t="shared" si="13"/>
        <v>-4096263</v>
      </c>
      <c r="F88" s="3"/>
    </row>
    <row r="89" spans="1:6" ht="15.75" customHeight="1">
      <c r="A89" s="2" t="s">
        <v>18</v>
      </c>
      <c r="B89" s="3">
        <f>B36-B87</f>
        <v>5595000</v>
      </c>
      <c r="C89" s="3">
        <f>C36-C87</f>
        <v>11507252</v>
      </c>
      <c r="D89" s="4" t="str">
        <f t="shared" si="12"/>
        <v>△</v>
      </c>
      <c r="E89" s="6">
        <f t="shared" si="13"/>
        <v>-5912252</v>
      </c>
      <c r="F89" s="3"/>
    </row>
    <row r="90" spans="1:6" ht="24" customHeight="1">
      <c r="A90" s="13"/>
      <c r="B90" s="10"/>
      <c r="C90" s="10"/>
      <c r="D90" s="10"/>
      <c r="E90" s="11"/>
      <c r="F90" s="10"/>
    </row>
  </sheetData>
  <mergeCells count="3">
    <mergeCell ref="A2:F2"/>
    <mergeCell ref="D5:E5"/>
    <mergeCell ref="D40:E40"/>
  </mergeCells>
  <dataValidations count="1">
    <dataValidation allowBlank="1" showInputMessage="1" showErrorMessage="1" imeMode="off" sqref="B1:E65536"/>
  </dataValidations>
  <printOptions horizontalCentered="1"/>
  <pageMargins left="0.3937007874015748" right="0" top="0.5905511811023623" bottom="0.5905511811023623" header="0.5118110236220472" footer="0.5118110236220472"/>
  <pageSetup horizontalDpi="600" verticalDpi="600" orientation="portrait" paperSize="9" scale="97" r:id="rId1"/>
  <rowBreaks count="1" manualBreakCount="1">
    <brk id="3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showZeros="0" workbookViewId="0" topLeftCell="A37">
      <selection activeCell="A36" sqref="A36"/>
    </sheetView>
  </sheetViews>
  <sheetFormatPr defaultColWidth="9.00390625" defaultRowHeight="24" customHeight="1"/>
  <cols>
    <col min="1" max="1" width="35.625" style="1" customWidth="1"/>
    <col min="2" max="3" width="15.625" style="1" customWidth="1"/>
    <col min="4" max="4" width="3.625" style="1" customWidth="1"/>
    <col min="5" max="5" width="15.625" style="1" customWidth="1"/>
    <col min="6" max="16384" width="9.00390625" style="1" customWidth="1"/>
  </cols>
  <sheetData>
    <row r="1" spans="1:2" ht="19.5" customHeight="1">
      <c r="A1" s="1" t="s">
        <v>21</v>
      </c>
      <c r="B1" s="1" t="s">
        <v>22</v>
      </c>
    </row>
    <row r="2" spans="1:6" ht="19.5" customHeight="1">
      <c r="A2" s="17" t="s">
        <v>137</v>
      </c>
      <c r="B2" s="17"/>
      <c r="C2" s="17"/>
      <c r="D2" s="17"/>
      <c r="E2" s="17"/>
      <c r="F2" s="17"/>
    </row>
    <row r="3" spans="1:6" ht="15.75" customHeight="1">
      <c r="A3" s="16"/>
      <c r="B3" s="16"/>
      <c r="C3" s="16"/>
      <c r="D3" s="16"/>
      <c r="E3" s="16"/>
      <c r="F3" s="16"/>
    </row>
    <row r="4" spans="1:5" ht="21.75" customHeight="1">
      <c r="A4" s="1" t="s">
        <v>36</v>
      </c>
      <c r="E4" s="1" t="s">
        <v>23</v>
      </c>
    </row>
    <row r="5" spans="1:6" ht="18.75" customHeight="1">
      <c r="A5" s="2" t="s">
        <v>24</v>
      </c>
      <c r="B5" s="2" t="s">
        <v>25</v>
      </c>
      <c r="C5" s="2" t="s">
        <v>26</v>
      </c>
      <c r="D5" s="18" t="s">
        <v>27</v>
      </c>
      <c r="E5" s="19"/>
      <c r="F5" s="2" t="s">
        <v>28</v>
      </c>
    </row>
    <row r="6" spans="1:6" ht="18.75" customHeight="1">
      <c r="A6" s="3" t="s">
        <v>29</v>
      </c>
      <c r="B6" s="3"/>
      <c r="C6" s="3"/>
      <c r="D6" s="4"/>
      <c r="E6" s="5"/>
      <c r="F6" s="3"/>
    </row>
    <row r="7" spans="1:6" ht="18.75" customHeight="1">
      <c r="A7" s="3" t="s">
        <v>37</v>
      </c>
      <c r="B7" s="3">
        <f>SUM(B8:B11)</f>
        <v>2580000</v>
      </c>
      <c r="C7" s="3">
        <f>SUM(C8:C11)</f>
        <v>3032200</v>
      </c>
      <c r="D7" s="4" t="str">
        <f aca="true" t="shared" si="0" ref="D7:D19">IF(ISBLANK(E7)," ",IF(E7&gt;=0," ","△"))</f>
        <v>△</v>
      </c>
      <c r="E7" s="6">
        <f aca="true" t="shared" si="1" ref="E7:E19">B7-C7</f>
        <v>-452200</v>
      </c>
      <c r="F7" s="3"/>
    </row>
    <row r="8" spans="1:6" ht="18.75" customHeight="1">
      <c r="A8" s="3" t="s">
        <v>148</v>
      </c>
      <c r="B8" s="3">
        <v>520000</v>
      </c>
      <c r="C8" s="3">
        <v>518000</v>
      </c>
      <c r="D8" s="4" t="str">
        <f>IF(ISBLANK(E8)," ",IF(E8&gt;=0," ","△"))</f>
        <v> </v>
      </c>
      <c r="E8" s="6">
        <f>B8-C8</f>
        <v>2000</v>
      </c>
      <c r="F8" s="3"/>
    </row>
    <row r="9" spans="1:6" ht="18.75" customHeight="1">
      <c r="A9" s="3" t="s">
        <v>149</v>
      </c>
      <c r="B9" s="3">
        <v>300000</v>
      </c>
      <c r="C9" s="3">
        <v>344700</v>
      </c>
      <c r="D9" s="4" t="str">
        <f>IF(ISBLANK(E9)," ",IF(E9&gt;=0," ","△"))</f>
        <v>△</v>
      </c>
      <c r="E9" s="6">
        <f>B9-C9</f>
        <v>-44700</v>
      </c>
      <c r="F9" s="3"/>
    </row>
    <row r="10" spans="1:6" ht="18.75" customHeight="1">
      <c r="A10" s="3" t="s">
        <v>150</v>
      </c>
      <c r="B10" s="3">
        <v>800000</v>
      </c>
      <c r="C10" s="3">
        <v>788500</v>
      </c>
      <c r="D10" s="4" t="str">
        <f t="shared" si="0"/>
        <v> </v>
      </c>
      <c r="E10" s="6">
        <f t="shared" si="1"/>
        <v>11500</v>
      </c>
      <c r="F10" s="3"/>
    </row>
    <row r="11" spans="1:6" ht="18.75" customHeight="1">
      <c r="A11" s="3" t="s">
        <v>151</v>
      </c>
      <c r="B11" s="3">
        <v>960000</v>
      </c>
      <c r="C11" s="3">
        <v>1381000</v>
      </c>
      <c r="D11" s="4" t="str">
        <f t="shared" si="0"/>
        <v>△</v>
      </c>
      <c r="E11" s="6">
        <f t="shared" si="1"/>
        <v>-421000</v>
      </c>
      <c r="F11" s="3"/>
    </row>
    <row r="12" spans="1:6" ht="18.75" customHeight="1">
      <c r="A12" s="3" t="s">
        <v>38</v>
      </c>
      <c r="B12" s="3">
        <f>B13</f>
        <v>1888000</v>
      </c>
      <c r="C12" s="3">
        <f>C13</f>
        <v>1843875</v>
      </c>
      <c r="D12" s="4" t="str">
        <f t="shared" si="0"/>
        <v> </v>
      </c>
      <c r="E12" s="6">
        <f t="shared" si="1"/>
        <v>44125</v>
      </c>
      <c r="F12" s="3"/>
    </row>
    <row r="13" spans="1:6" ht="18.75" customHeight="1">
      <c r="A13" s="3" t="s">
        <v>39</v>
      </c>
      <c r="B13" s="3">
        <v>1888000</v>
      </c>
      <c r="C13" s="3">
        <v>1843875</v>
      </c>
      <c r="D13" s="4" t="str">
        <f t="shared" si="0"/>
        <v> </v>
      </c>
      <c r="E13" s="6">
        <f t="shared" si="1"/>
        <v>44125</v>
      </c>
      <c r="F13" s="3"/>
    </row>
    <row r="14" spans="1:6" ht="18.75" customHeight="1">
      <c r="A14" s="3" t="s">
        <v>40</v>
      </c>
      <c r="B14" s="3">
        <f>B15</f>
        <v>2000</v>
      </c>
      <c r="C14" s="3">
        <f>SUM(C15:C16)</f>
        <v>11710</v>
      </c>
      <c r="D14" s="4" t="str">
        <f t="shared" si="0"/>
        <v>△</v>
      </c>
      <c r="E14" s="6">
        <f t="shared" si="1"/>
        <v>-9710</v>
      </c>
      <c r="F14" s="3"/>
    </row>
    <row r="15" spans="1:6" ht="18.75" customHeight="1">
      <c r="A15" s="3" t="s">
        <v>30</v>
      </c>
      <c r="B15" s="3">
        <v>2000</v>
      </c>
      <c r="C15" s="3">
        <v>110</v>
      </c>
      <c r="D15" s="4" t="str">
        <f t="shared" si="0"/>
        <v> </v>
      </c>
      <c r="E15" s="6">
        <f t="shared" si="1"/>
        <v>1890</v>
      </c>
      <c r="F15" s="3"/>
    </row>
    <row r="16" spans="1:6" ht="18.75" customHeight="1">
      <c r="A16" s="3" t="s">
        <v>168</v>
      </c>
      <c r="B16" s="3"/>
      <c r="C16" s="3">
        <v>11600</v>
      </c>
      <c r="D16" s="4" t="str">
        <f t="shared" si="0"/>
        <v>△</v>
      </c>
      <c r="E16" s="6">
        <f t="shared" si="1"/>
        <v>-11600</v>
      </c>
      <c r="F16" s="3"/>
    </row>
    <row r="17" spans="1:6" ht="18.75" customHeight="1">
      <c r="A17" s="3" t="s">
        <v>31</v>
      </c>
      <c r="B17" s="3">
        <f>B7+B12+B14</f>
        <v>4470000</v>
      </c>
      <c r="C17" s="3">
        <f>C7+C12+C14</f>
        <v>4887785</v>
      </c>
      <c r="D17" s="4" t="str">
        <f t="shared" si="0"/>
        <v>△</v>
      </c>
      <c r="E17" s="6">
        <f t="shared" si="1"/>
        <v>-417785</v>
      </c>
      <c r="F17" s="3"/>
    </row>
    <row r="18" spans="1:6" ht="18.75" customHeight="1">
      <c r="A18" s="3" t="s">
        <v>32</v>
      </c>
      <c r="B18" s="3">
        <v>1630000</v>
      </c>
      <c r="C18" s="3">
        <v>1561490</v>
      </c>
      <c r="D18" s="4" t="str">
        <f t="shared" si="0"/>
        <v> </v>
      </c>
      <c r="E18" s="6">
        <f t="shared" si="1"/>
        <v>68510</v>
      </c>
      <c r="F18" s="3"/>
    </row>
    <row r="19" spans="1:6" ht="18.75" customHeight="1">
      <c r="A19" s="7" t="s">
        <v>33</v>
      </c>
      <c r="B19" s="3">
        <f>B17+B18</f>
        <v>6100000</v>
      </c>
      <c r="C19" s="3">
        <f>C17+C18</f>
        <v>6449275</v>
      </c>
      <c r="D19" s="4" t="str">
        <f t="shared" si="0"/>
        <v>△</v>
      </c>
      <c r="E19" s="6">
        <f t="shared" si="1"/>
        <v>-349275</v>
      </c>
      <c r="F19" s="3"/>
    </row>
    <row r="20" spans="1:6" ht="18.75" customHeight="1">
      <c r="A20" s="9"/>
      <c r="B20" s="10"/>
      <c r="C20" s="10"/>
      <c r="D20" s="10"/>
      <c r="E20" s="11"/>
      <c r="F20" s="10"/>
    </row>
    <row r="21" ht="18.75" customHeight="1">
      <c r="E21" s="1" t="s">
        <v>23</v>
      </c>
    </row>
    <row r="22" spans="1:6" ht="18.75" customHeight="1">
      <c r="A22" s="2" t="s">
        <v>24</v>
      </c>
      <c r="B22" s="2" t="s">
        <v>25</v>
      </c>
      <c r="C22" s="2" t="s">
        <v>26</v>
      </c>
      <c r="D22" s="18" t="s">
        <v>27</v>
      </c>
      <c r="E22" s="19"/>
      <c r="F22" s="2" t="s">
        <v>28</v>
      </c>
    </row>
    <row r="23" spans="1:6" ht="18.75" customHeight="1">
      <c r="A23" s="3" t="s">
        <v>41</v>
      </c>
      <c r="B23" s="3"/>
      <c r="C23" s="3"/>
      <c r="D23" s="4"/>
      <c r="E23" s="5"/>
      <c r="F23" s="3"/>
    </row>
    <row r="24" spans="1:6" ht="18.75" customHeight="1">
      <c r="A24" s="3" t="s">
        <v>34</v>
      </c>
      <c r="B24" s="3">
        <f>SUM(B25:B31)</f>
        <v>2300000</v>
      </c>
      <c r="C24" s="3">
        <f>SUM(C25:C31)</f>
        <v>2661146</v>
      </c>
      <c r="D24" s="4" t="str">
        <f aca="true" t="shared" si="2" ref="D24:D40">IF(ISBLANK(E24)," ",IF(E24&gt;=0," ","△"))</f>
        <v>△</v>
      </c>
      <c r="E24" s="6">
        <f aca="true" t="shared" si="3" ref="E24:E44">B24-C24</f>
        <v>-361146</v>
      </c>
      <c r="F24" s="3"/>
    </row>
    <row r="25" spans="1:6" ht="18.75" customHeight="1">
      <c r="A25" s="3" t="s">
        <v>169</v>
      </c>
      <c r="B25" s="3">
        <v>550000</v>
      </c>
      <c r="C25" s="3">
        <v>449764</v>
      </c>
      <c r="D25" s="4" t="str">
        <f>IF(ISBLANK(E25)," ",IF(E25&gt;=0," ","△"))</f>
        <v> </v>
      </c>
      <c r="E25" s="6">
        <f>B25-C25</f>
        <v>100236</v>
      </c>
      <c r="F25" s="3"/>
    </row>
    <row r="26" spans="1:6" ht="18.75" customHeight="1">
      <c r="A26" s="3" t="s">
        <v>170</v>
      </c>
      <c r="B26" s="3">
        <v>200000</v>
      </c>
      <c r="C26" s="3">
        <v>391692</v>
      </c>
      <c r="D26" s="4" t="str">
        <f>IF(ISBLANK(E26)," ",IF(E26&gt;=0," ","△"))</f>
        <v>△</v>
      </c>
      <c r="E26" s="6">
        <f>B26-C26</f>
        <v>-191692</v>
      </c>
      <c r="F26" s="3"/>
    </row>
    <row r="27" spans="1:6" ht="18.75" customHeight="1">
      <c r="A27" s="3" t="s">
        <v>171</v>
      </c>
      <c r="B27" s="3">
        <v>600000</v>
      </c>
      <c r="C27" s="3">
        <v>624435</v>
      </c>
      <c r="D27" s="4" t="str">
        <f t="shared" si="2"/>
        <v>△</v>
      </c>
      <c r="E27" s="6">
        <f t="shared" si="3"/>
        <v>-24435</v>
      </c>
      <c r="F27" s="3"/>
    </row>
    <row r="28" spans="1:6" ht="18.75" customHeight="1">
      <c r="A28" s="3" t="s">
        <v>172</v>
      </c>
      <c r="B28" s="3">
        <v>650000</v>
      </c>
      <c r="C28" s="3">
        <v>949239</v>
      </c>
      <c r="D28" s="4" t="str">
        <f t="shared" si="2"/>
        <v>△</v>
      </c>
      <c r="E28" s="6">
        <f t="shared" si="3"/>
        <v>-299239</v>
      </c>
      <c r="F28" s="3"/>
    </row>
    <row r="29" spans="1:6" ht="18.75" customHeight="1">
      <c r="A29" s="3" t="s">
        <v>173</v>
      </c>
      <c r="B29" s="3">
        <v>100000</v>
      </c>
      <c r="C29" s="3">
        <v>103015</v>
      </c>
      <c r="D29" s="4" t="str">
        <f t="shared" si="2"/>
        <v>△</v>
      </c>
      <c r="E29" s="6">
        <f t="shared" si="3"/>
        <v>-3015</v>
      </c>
      <c r="F29" s="3"/>
    </row>
    <row r="30" spans="1:6" ht="18.75" customHeight="1">
      <c r="A30" s="3" t="s">
        <v>174</v>
      </c>
      <c r="B30" s="3"/>
      <c r="C30" s="3">
        <v>10001</v>
      </c>
      <c r="D30" s="4" t="str">
        <f t="shared" si="2"/>
        <v>△</v>
      </c>
      <c r="E30" s="6">
        <f t="shared" si="3"/>
        <v>-10001</v>
      </c>
      <c r="F30" s="3"/>
    </row>
    <row r="31" spans="1:6" ht="18.75" customHeight="1">
      <c r="A31" s="3" t="s">
        <v>152</v>
      </c>
      <c r="B31" s="3">
        <v>200000</v>
      </c>
      <c r="C31" s="3">
        <v>133000</v>
      </c>
      <c r="D31" s="4" t="str">
        <f t="shared" si="2"/>
        <v> </v>
      </c>
      <c r="E31" s="6">
        <f t="shared" si="3"/>
        <v>67000</v>
      </c>
      <c r="F31" s="3"/>
    </row>
    <row r="32" spans="1:6" ht="18.75" customHeight="1">
      <c r="A32" s="3" t="s">
        <v>35</v>
      </c>
      <c r="B32" s="3">
        <f>SUM(B33:B39)</f>
        <v>2500000</v>
      </c>
      <c r="C32" s="3">
        <f>SUM(C33:C39)</f>
        <v>2290128</v>
      </c>
      <c r="D32" s="4" t="str">
        <f t="shared" si="2"/>
        <v> </v>
      </c>
      <c r="E32" s="6">
        <f t="shared" si="3"/>
        <v>209872</v>
      </c>
      <c r="F32" s="3"/>
    </row>
    <row r="33" spans="1:6" ht="18.75" customHeight="1">
      <c r="A33" s="3" t="s">
        <v>42</v>
      </c>
      <c r="B33" s="3">
        <v>120000</v>
      </c>
      <c r="C33" s="3">
        <v>134266</v>
      </c>
      <c r="D33" s="4" t="str">
        <f t="shared" si="2"/>
        <v>△</v>
      </c>
      <c r="E33" s="6">
        <f t="shared" si="3"/>
        <v>-14266</v>
      </c>
      <c r="F33" s="3"/>
    </row>
    <row r="34" spans="1:6" ht="18.75" customHeight="1">
      <c r="A34" s="3" t="s">
        <v>43</v>
      </c>
      <c r="B34" s="3">
        <v>200000</v>
      </c>
      <c r="C34" s="3">
        <v>175950</v>
      </c>
      <c r="D34" s="4" t="str">
        <f t="shared" si="2"/>
        <v> </v>
      </c>
      <c r="E34" s="6">
        <f t="shared" si="3"/>
        <v>24050</v>
      </c>
      <c r="F34" s="3"/>
    </row>
    <row r="35" spans="1:6" ht="18.75" customHeight="1">
      <c r="A35" s="3" t="s">
        <v>44</v>
      </c>
      <c r="B35" s="3">
        <v>70000</v>
      </c>
      <c r="C35" s="3">
        <v>21740</v>
      </c>
      <c r="D35" s="4" t="str">
        <f t="shared" si="2"/>
        <v> </v>
      </c>
      <c r="E35" s="6">
        <f t="shared" si="3"/>
        <v>48260</v>
      </c>
      <c r="F35" s="3"/>
    </row>
    <row r="36" spans="1:6" ht="18.75" customHeight="1">
      <c r="A36" s="3" t="s">
        <v>45</v>
      </c>
      <c r="B36" s="3">
        <v>80000</v>
      </c>
      <c r="C36" s="3">
        <v>17655</v>
      </c>
      <c r="D36" s="4" t="str">
        <f t="shared" si="2"/>
        <v> </v>
      </c>
      <c r="E36" s="6">
        <f t="shared" si="3"/>
        <v>62345</v>
      </c>
      <c r="F36" s="3"/>
    </row>
    <row r="37" spans="1:6" ht="18.75" customHeight="1">
      <c r="A37" s="3" t="s">
        <v>46</v>
      </c>
      <c r="B37" s="3">
        <v>30000</v>
      </c>
      <c r="C37" s="3">
        <v>64435</v>
      </c>
      <c r="D37" s="4" t="str">
        <f t="shared" si="2"/>
        <v>△</v>
      </c>
      <c r="E37" s="6">
        <f t="shared" si="3"/>
        <v>-34435</v>
      </c>
      <c r="F37" s="3"/>
    </row>
    <row r="38" spans="1:6" ht="18.75" customHeight="1">
      <c r="A38" s="3" t="s">
        <v>47</v>
      </c>
      <c r="B38" s="3">
        <v>1800000</v>
      </c>
      <c r="C38" s="3">
        <v>1800000</v>
      </c>
      <c r="D38" s="4" t="str">
        <f t="shared" si="2"/>
        <v> </v>
      </c>
      <c r="E38" s="6">
        <f t="shared" si="3"/>
        <v>0</v>
      </c>
      <c r="F38" s="3"/>
    </row>
    <row r="39" spans="1:6" ht="18.75" customHeight="1">
      <c r="A39" s="3" t="s">
        <v>48</v>
      </c>
      <c r="B39" s="3">
        <v>200000</v>
      </c>
      <c r="C39" s="3">
        <v>76082</v>
      </c>
      <c r="D39" s="4" t="str">
        <f t="shared" si="2"/>
        <v> </v>
      </c>
      <c r="E39" s="6">
        <f t="shared" si="3"/>
        <v>123918</v>
      </c>
      <c r="F39" s="3"/>
    </row>
    <row r="40" spans="1:6" ht="18.75" customHeight="1">
      <c r="A40" s="3" t="s">
        <v>49</v>
      </c>
      <c r="B40" s="3">
        <f>B41</f>
        <v>200000</v>
      </c>
      <c r="C40" s="3">
        <v>0</v>
      </c>
      <c r="D40" s="4" t="str">
        <f t="shared" si="2"/>
        <v> </v>
      </c>
      <c r="E40" s="6">
        <f t="shared" si="3"/>
        <v>200000</v>
      </c>
      <c r="F40" s="3"/>
    </row>
    <row r="41" spans="1:6" ht="18.75" customHeight="1">
      <c r="A41" s="3" t="s">
        <v>50</v>
      </c>
      <c r="B41" s="3">
        <v>200000</v>
      </c>
      <c r="C41" s="3">
        <v>0</v>
      </c>
      <c r="D41" s="4"/>
      <c r="E41" s="6">
        <f t="shared" si="3"/>
        <v>200000</v>
      </c>
      <c r="F41" s="3"/>
    </row>
    <row r="42" spans="1:6" ht="18.75" customHeight="1">
      <c r="A42" s="3" t="s">
        <v>51</v>
      </c>
      <c r="B42" s="3">
        <f>B32+B40+B24</f>
        <v>5000000</v>
      </c>
      <c r="C42" s="3">
        <f>C24+C32+C40</f>
        <v>4951274</v>
      </c>
      <c r="D42" s="4" t="str">
        <f>IF(ISBLANK(E42)," ",IF(E42&gt;=0," ","△"))</f>
        <v> </v>
      </c>
      <c r="E42" s="6">
        <f t="shared" si="3"/>
        <v>48726</v>
      </c>
      <c r="F42" s="3"/>
    </row>
    <row r="43" spans="1:6" ht="18.75" customHeight="1">
      <c r="A43" s="3" t="s">
        <v>52</v>
      </c>
      <c r="B43" s="3">
        <f>B17-B42</f>
        <v>-530000</v>
      </c>
      <c r="C43" s="3">
        <f>C17-C42</f>
        <v>-63489</v>
      </c>
      <c r="D43" s="4" t="str">
        <f>IF(ISBLANK(E43)," ",IF(E43&gt;=0," ","△"))</f>
        <v>△</v>
      </c>
      <c r="E43" s="6">
        <f t="shared" si="3"/>
        <v>-466511</v>
      </c>
      <c r="F43" s="3"/>
    </row>
    <row r="44" spans="1:6" ht="18.75" customHeight="1">
      <c r="A44" s="7" t="s">
        <v>53</v>
      </c>
      <c r="B44" s="3">
        <f>B18+B43</f>
        <v>1100000</v>
      </c>
      <c r="C44" s="3">
        <f>C19-C42</f>
        <v>1498001</v>
      </c>
      <c r="D44" s="4" t="str">
        <f>IF(ISBLANK(E44)," ",IF(E44&gt;=0," ","△"))</f>
        <v>△</v>
      </c>
      <c r="E44" s="6">
        <f t="shared" si="3"/>
        <v>-398001</v>
      </c>
      <c r="F44" s="3"/>
    </row>
  </sheetData>
  <mergeCells count="3">
    <mergeCell ref="D22:E22"/>
    <mergeCell ref="D5:E5"/>
    <mergeCell ref="A2:F2"/>
  </mergeCells>
  <dataValidations count="1">
    <dataValidation allowBlank="1" showInputMessage="1" showErrorMessage="1" imeMode="off" sqref="B1:E65536"/>
  </dataValidations>
  <printOptions horizontalCentered="1"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showZeros="0" workbookViewId="0" topLeftCell="A1">
      <selection activeCell="A53" sqref="A53"/>
    </sheetView>
  </sheetViews>
  <sheetFormatPr defaultColWidth="9.00390625" defaultRowHeight="24" customHeight="1"/>
  <cols>
    <col min="1" max="1" width="35.625" style="1" customWidth="1"/>
    <col min="2" max="3" width="15.625" style="1" customWidth="1"/>
    <col min="4" max="4" width="3.625" style="1" customWidth="1"/>
    <col min="5" max="5" width="15.625" style="1" customWidth="1"/>
    <col min="6" max="16384" width="9.00390625" style="1" customWidth="1"/>
  </cols>
  <sheetData>
    <row r="1" spans="1:2" ht="16.5" customHeight="1">
      <c r="A1" s="1" t="s">
        <v>19</v>
      </c>
      <c r="B1" s="1" t="s">
        <v>90</v>
      </c>
    </row>
    <row r="2" spans="1:6" ht="16.5" customHeight="1">
      <c r="A2" s="17" t="s">
        <v>137</v>
      </c>
      <c r="B2" s="17"/>
      <c r="C2" s="17"/>
      <c r="D2" s="17"/>
      <c r="E2" s="17"/>
      <c r="F2" s="17"/>
    </row>
    <row r="3" spans="1:5" ht="18" customHeight="1">
      <c r="A3" s="1" t="s">
        <v>91</v>
      </c>
      <c r="E3" s="1" t="s">
        <v>92</v>
      </c>
    </row>
    <row r="4" spans="1:6" ht="16.5" customHeight="1">
      <c r="A4" s="2" t="s">
        <v>93</v>
      </c>
      <c r="B4" s="2" t="s">
        <v>94</v>
      </c>
      <c r="C4" s="2" t="s">
        <v>95</v>
      </c>
      <c r="D4" s="18" t="s">
        <v>96</v>
      </c>
      <c r="E4" s="19"/>
      <c r="F4" s="2" t="s">
        <v>97</v>
      </c>
    </row>
    <row r="5" spans="1:6" ht="16.5" customHeight="1">
      <c r="A5" s="3" t="s">
        <v>98</v>
      </c>
      <c r="B5" s="3"/>
      <c r="C5" s="3"/>
      <c r="D5" s="4"/>
      <c r="E5" s="5"/>
      <c r="F5" s="3"/>
    </row>
    <row r="6" spans="1:6" ht="16.5" customHeight="1">
      <c r="A6" s="3" t="s">
        <v>99</v>
      </c>
      <c r="B6" s="3">
        <f>SUM(B7:B10)</f>
        <v>1000000</v>
      </c>
      <c r="C6" s="3">
        <f>SUM(C7:C10)</f>
        <v>304000</v>
      </c>
      <c r="D6" s="4" t="str">
        <f aca="true" t="shared" si="0" ref="D6:D16">IF(ISBLANK(E6)," ",IF(E6&gt;=0," ","△"))</f>
        <v> </v>
      </c>
      <c r="E6" s="6">
        <f aca="true" t="shared" si="1" ref="E6:E16">B6-C6</f>
        <v>696000</v>
      </c>
      <c r="F6" s="3"/>
    </row>
    <row r="7" spans="1:6" ht="16.5" customHeight="1">
      <c r="A7" s="3" t="s">
        <v>100</v>
      </c>
      <c r="B7" s="3">
        <v>300000</v>
      </c>
      <c r="C7" s="3">
        <v>118000</v>
      </c>
      <c r="D7" s="4" t="str">
        <f t="shared" si="0"/>
        <v> </v>
      </c>
      <c r="E7" s="6">
        <f t="shared" si="1"/>
        <v>182000</v>
      </c>
      <c r="F7" s="3"/>
    </row>
    <row r="8" spans="1:6" ht="16.5" customHeight="1">
      <c r="A8" s="3" t="s">
        <v>101</v>
      </c>
      <c r="B8" s="3">
        <v>300000</v>
      </c>
      <c r="C8" s="3">
        <v>162000</v>
      </c>
      <c r="D8" s="4" t="str">
        <f t="shared" si="0"/>
        <v> </v>
      </c>
      <c r="E8" s="6">
        <f t="shared" si="1"/>
        <v>138000</v>
      </c>
      <c r="F8" s="3"/>
    </row>
    <row r="9" spans="1:6" ht="16.5" customHeight="1">
      <c r="A9" s="3" t="s">
        <v>102</v>
      </c>
      <c r="B9" s="3">
        <v>200000</v>
      </c>
      <c r="C9" s="3">
        <v>24000</v>
      </c>
      <c r="D9" s="4" t="str">
        <f t="shared" si="0"/>
        <v> </v>
      </c>
      <c r="E9" s="6">
        <f t="shared" si="1"/>
        <v>176000</v>
      </c>
      <c r="F9" s="3"/>
    </row>
    <row r="10" spans="1:6" ht="16.5" customHeight="1">
      <c r="A10" s="3" t="s">
        <v>103</v>
      </c>
      <c r="B10" s="3">
        <v>200000</v>
      </c>
      <c r="C10" s="3"/>
      <c r="D10" s="4" t="str">
        <f t="shared" si="0"/>
        <v> </v>
      </c>
      <c r="E10" s="6">
        <f t="shared" si="1"/>
        <v>200000</v>
      </c>
      <c r="F10" s="3"/>
    </row>
    <row r="11" spans="1:6" ht="16.5" customHeight="1">
      <c r="A11" s="3" t="s">
        <v>104</v>
      </c>
      <c r="B11" s="3">
        <f>B12</f>
        <v>1262000</v>
      </c>
      <c r="C11" s="3">
        <f>C12</f>
        <v>1264250</v>
      </c>
      <c r="D11" s="4" t="str">
        <f t="shared" si="0"/>
        <v>△</v>
      </c>
      <c r="E11" s="6">
        <f t="shared" si="1"/>
        <v>-2250</v>
      </c>
      <c r="F11" s="3"/>
    </row>
    <row r="12" spans="1:6" ht="16.5" customHeight="1">
      <c r="A12" s="3" t="s">
        <v>105</v>
      </c>
      <c r="B12" s="3">
        <v>1262000</v>
      </c>
      <c r="C12" s="3">
        <v>1264250</v>
      </c>
      <c r="D12" s="4" t="str">
        <f t="shared" si="0"/>
        <v>△</v>
      </c>
      <c r="E12" s="6">
        <f t="shared" si="1"/>
        <v>-2250</v>
      </c>
      <c r="F12" s="3"/>
    </row>
    <row r="13" spans="1:6" ht="16.5" customHeight="1">
      <c r="A13" s="3" t="s">
        <v>106</v>
      </c>
      <c r="B13" s="3">
        <f>B14</f>
        <v>1000</v>
      </c>
      <c r="C13" s="3">
        <f>C14</f>
        <v>761</v>
      </c>
      <c r="D13" s="4" t="str">
        <f t="shared" si="0"/>
        <v> </v>
      </c>
      <c r="E13" s="6">
        <f t="shared" si="1"/>
        <v>239</v>
      </c>
      <c r="F13" s="3"/>
    </row>
    <row r="14" spans="1:6" ht="16.5" customHeight="1">
      <c r="A14" s="3" t="s">
        <v>107</v>
      </c>
      <c r="B14" s="3">
        <v>1000</v>
      </c>
      <c r="C14" s="3">
        <v>761</v>
      </c>
      <c r="D14" s="4" t="str">
        <f t="shared" si="0"/>
        <v> </v>
      </c>
      <c r="E14" s="6">
        <f t="shared" si="1"/>
        <v>239</v>
      </c>
      <c r="F14" s="3"/>
    </row>
    <row r="15" spans="1:6" ht="16.5" customHeight="1">
      <c r="A15" s="3" t="s">
        <v>108</v>
      </c>
      <c r="B15" s="3">
        <f>B16</f>
        <v>500000</v>
      </c>
      <c r="C15" s="3">
        <f>C16</f>
        <v>0</v>
      </c>
      <c r="D15" s="4" t="str">
        <f t="shared" si="0"/>
        <v> </v>
      </c>
      <c r="E15" s="6">
        <f t="shared" si="1"/>
        <v>500000</v>
      </c>
      <c r="F15" s="3"/>
    </row>
    <row r="16" spans="1:6" ht="16.5" customHeight="1">
      <c r="A16" s="12" t="s">
        <v>175</v>
      </c>
      <c r="B16" s="3">
        <v>500000</v>
      </c>
      <c r="C16" s="3">
        <v>0</v>
      </c>
      <c r="D16" s="4" t="str">
        <f t="shared" si="0"/>
        <v> </v>
      </c>
      <c r="E16" s="6">
        <f t="shared" si="1"/>
        <v>500000</v>
      </c>
      <c r="F16" s="3"/>
    </row>
    <row r="17" spans="1:6" ht="16.5" customHeight="1">
      <c r="A17" s="3" t="s">
        <v>109</v>
      </c>
      <c r="B17" s="3">
        <f>B6+B11+B13+B15</f>
        <v>2763000</v>
      </c>
      <c r="C17" s="3">
        <f>C6+C11+C13+C15</f>
        <v>1569011</v>
      </c>
      <c r="D17" s="4" t="str">
        <f>IF(ISBLANK(E17)," ",IF(E17&gt;=0," ","△"))</f>
        <v> </v>
      </c>
      <c r="E17" s="6">
        <f>B17-C17</f>
        <v>1193989</v>
      </c>
      <c r="F17" s="3"/>
    </row>
    <row r="18" spans="1:6" ht="16.5" customHeight="1">
      <c r="A18" s="3" t="s">
        <v>110</v>
      </c>
      <c r="B18" s="3">
        <v>2500000</v>
      </c>
      <c r="C18" s="3">
        <v>2657257</v>
      </c>
      <c r="D18" s="4" t="str">
        <f>IF(ISBLANK(E18)," ",IF(E18&gt;=0," ","△"))</f>
        <v>△</v>
      </c>
      <c r="E18" s="6">
        <f>B18-C18</f>
        <v>-157257</v>
      </c>
      <c r="F18" s="3"/>
    </row>
    <row r="19" spans="1:6" ht="16.5" customHeight="1">
      <c r="A19" s="7" t="s">
        <v>111</v>
      </c>
      <c r="B19" s="3">
        <f>B17+B18</f>
        <v>5263000</v>
      </c>
      <c r="C19" s="3">
        <f>C17+C18</f>
        <v>4226268</v>
      </c>
      <c r="D19" s="4" t="str">
        <f>IF(ISBLANK(E19)," ",IF(E19&gt;=0," ","△"))</f>
        <v> </v>
      </c>
      <c r="E19" s="6">
        <f>B19-C19</f>
        <v>1036732</v>
      </c>
      <c r="F19" s="3"/>
    </row>
    <row r="20" spans="1:6" ht="16.5" customHeight="1">
      <c r="A20" s="14"/>
      <c r="B20" s="14"/>
      <c r="C20" s="14"/>
      <c r="D20" s="15"/>
      <c r="E20" s="15"/>
      <c r="F20" s="14"/>
    </row>
    <row r="21" spans="1:5" ht="16.5" customHeight="1">
      <c r="A21" s="8"/>
      <c r="B21" s="8"/>
      <c r="C21" s="8"/>
      <c r="D21" s="8" t="str">
        <f>IF(ISBLANK(E21)," ",IF(E21&gt;=0," ","△"))</f>
        <v> </v>
      </c>
      <c r="E21" s="1" t="s">
        <v>92</v>
      </c>
    </row>
    <row r="22" spans="1:6" ht="16.5" customHeight="1">
      <c r="A22" s="2" t="s">
        <v>93</v>
      </c>
      <c r="B22" s="2" t="s">
        <v>94</v>
      </c>
      <c r="C22" s="2" t="s">
        <v>95</v>
      </c>
      <c r="D22" s="18" t="s">
        <v>96</v>
      </c>
      <c r="E22" s="19"/>
      <c r="F22" s="2" t="s">
        <v>97</v>
      </c>
    </row>
    <row r="23" spans="1:6" ht="16.5" customHeight="1">
      <c r="A23" s="3" t="s">
        <v>112</v>
      </c>
      <c r="B23" s="3"/>
      <c r="C23" s="3"/>
      <c r="D23" s="4"/>
      <c r="E23" s="5"/>
      <c r="F23" s="3"/>
    </row>
    <row r="24" spans="1:6" ht="16.5" customHeight="1">
      <c r="A24" s="3" t="s">
        <v>113</v>
      </c>
      <c r="B24" s="3">
        <f>SUM(B25:B33)</f>
        <v>3160000</v>
      </c>
      <c r="C24" s="3">
        <f>SUM(C25:C33)</f>
        <v>824294</v>
      </c>
      <c r="D24" s="4" t="str">
        <f aca="true" t="shared" si="2" ref="D24:D33">IF(ISBLANK(E24)," ",IF(E24&gt;=0," ","△"))</f>
        <v> </v>
      </c>
      <c r="E24" s="6">
        <f aca="true" t="shared" si="3" ref="E24:E33">B24-C24</f>
        <v>2335706</v>
      </c>
      <c r="F24" s="3"/>
    </row>
    <row r="25" spans="1:6" ht="16.5" customHeight="1">
      <c r="A25" s="3" t="s">
        <v>176</v>
      </c>
      <c r="B25" s="3">
        <v>400000</v>
      </c>
      <c r="C25" s="3">
        <v>126450</v>
      </c>
      <c r="D25" s="4" t="str">
        <f t="shared" si="2"/>
        <v> </v>
      </c>
      <c r="E25" s="6">
        <f t="shared" si="3"/>
        <v>273550</v>
      </c>
      <c r="F25" s="3"/>
    </row>
    <row r="26" spans="1:6" ht="16.5" customHeight="1">
      <c r="A26" s="3" t="s">
        <v>177</v>
      </c>
      <c r="B26" s="3">
        <v>400000</v>
      </c>
      <c r="C26" s="3">
        <v>411164</v>
      </c>
      <c r="D26" s="4" t="str">
        <f t="shared" si="2"/>
        <v>△</v>
      </c>
      <c r="E26" s="6">
        <f t="shared" si="3"/>
        <v>-11164</v>
      </c>
      <c r="F26" s="3"/>
    </row>
    <row r="27" spans="1:6" ht="16.5" customHeight="1">
      <c r="A27" s="3" t="s">
        <v>178</v>
      </c>
      <c r="B27" s="3">
        <v>400000</v>
      </c>
      <c r="C27" s="3">
        <v>96165</v>
      </c>
      <c r="D27" s="4" t="str">
        <f t="shared" si="2"/>
        <v> </v>
      </c>
      <c r="E27" s="6">
        <f t="shared" si="3"/>
        <v>303835</v>
      </c>
      <c r="F27" s="3"/>
    </row>
    <row r="28" spans="1:6" ht="16.5" customHeight="1">
      <c r="A28" s="3" t="s">
        <v>179</v>
      </c>
      <c r="B28" s="3">
        <v>300000</v>
      </c>
      <c r="C28" s="3"/>
      <c r="D28" s="4" t="str">
        <f t="shared" si="2"/>
        <v> </v>
      </c>
      <c r="E28" s="6">
        <f t="shared" si="3"/>
        <v>300000</v>
      </c>
      <c r="F28" s="3"/>
    </row>
    <row r="29" spans="1:6" ht="16.5" customHeight="1">
      <c r="A29" s="3" t="s">
        <v>180</v>
      </c>
      <c r="B29" s="3">
        <v>450000</v>
      </c>
      <c r="C29" s="3">
        <v>21400</v>
      </c>
      <c r="D29" s="4" t="str">
        <f t="shared" si="2"/>
        <v> </v>
      </c>
      <c r="E29" s="6">
        <f t="shared" si="3"/>
        <v>428600</v>
      </c>
      <c r="F29" s="3"/>
    </row>
    <row r="30" spans="1:6" ht="16.5" customHeight="1">
      <c r="A30" s="3" t="s">
        <v>182</v>
      </c>
      <c r="B30" s="3">
        <v>30000</v>
      </c>
      <c r="C30" s="3"/>
      <c r="D30" s="4" t="str">
        <f t="shared" si="2"/>
        <v> </v>
      </c>
      <c r="E30" s="6">
        <f t="shared" si="3"/>
        <v>30000</v>
      </c>
      <c r="F30" s="3"/>
    </row>
    <row r="31" spans="1:6" ht="16.5" customHeight="1">
      <c r="A31" s="3" t="s">
        <v>183</v>
      </c>
      <c r="B31" s="3">
        <v>80000</v>
      </c>
      <c r="C31" s="3">
        <v>30705</v>
      </c>
      <c r="D31" s="4" t="str">
        <f t="shared" si="2"/>
        <v> </v>
      </c>
      <c r="E31" s="6">
        <f t="shared" si="3"/>
        <v>49295</v>
      </c>
      <c r="F31" s="3"/>
    </row>
    <row r="32" spans="1:6" ht="16.5" customHeight="1">
      <c r="A32" s="3" t="s">
        <v>184</v>
      </c>
      <c r="B32" s="3">
        <v>100000</v>
      </c>
      <c r="C32" s="3">
        <v>138410</v>
      </c>
      <c r="D32" s="4" t="str">
        <f t="shared" si="2"/>
        <v>△</v>
      </c>
      <c r="E32" s="6">
        <f>B32-C32</f>
        <v>-38410</v>
      </c>
      <c r="F32" s="3"/>
    </row>
    <row r="33" spans="1:6" ht="16.5" customHeight="1">
      <c r="A33" s="3" t="s">
        <v>131</v>
      </c>
      <c r="B33" s="3">
        <v>1000000</v>
      </c>
      <c r="C33" s="3"/>
      <c r="D33" s="4" t="str">
        <f t="shared" si="2"/>
        <v> </v>
      </c>
      <c r="E33" s="6">
        <f t="shared" si="3"/>
        <v>1000000</v>
      </c>
      <c r="F33" s="3"/>
    </row>
    <row r="34" spans="1:6" ht="16.5" customHeight="1">
      <c r="A34" s="3" t="s">
        <v>114</v>
      </c>
      <c r="B34" s="3">
        <f>SUM(B35:B43)</f>
        <v>2375000</v>
      </c>
      <c r="C34" s="3">
        <f>SUM(C35:C43)</f>
        <v>759661</v>
      </c>
      <c r="D34" s="4" t="str">
        <f aca="true" t="shared" si="4" ref="D34:D43">IF(ISBLANK(E34)," ",IF(E34&gt;=0," ","△"))</f>
        <v> </v>
      </c>
      <c r="E34" s="6">
        <f aca="true" t="shared" si="5" ref="E34:E43">B34-C34</f>
        <v>1615339</v>
      </c>
      <c r="F34" s="3"/>
    </row>
    <row r="35" spans="1:6" ht="16.5" customHeight="1">
      <c r="A35" s="3" t="s">
        <v>115</v>
      </c>
      <c r="B35" s="3">
        <v>400000</v>
      </c>
      <c r="C35" s="3">
        <v>87032</v>
      </c>
      <c r="D35" s="4" t="str">
        <f t="shared" si="4"/>
        <v> </v>
      </c>
      <c r="E35" s="6">
        <f t="shared" si="5"/>
        <v>312968</v>
      </c>
      <c r="F35" s="3"/>
    </row>
    <row r="36" spans="1:6" ht="16.5" customHeight="1">
      <c r="A36" s="3" t="s">
        <v>116</v>
      </c>
      <c r="B36" s="3">
        <v>250000</v>
      </c>
      <c r="C36" s="3">
        <v>8580</v>
      </c>
      <c r="D36" s="4" t="str">
        <f t="shared" si="4"/>
        <v> </v>
      </c>
      <c r="E36" s="6">
        <f t="shared" si="5"/>
        <v>241420</v>
      </c>
      <c r="F36" s="3"/>
    </row>
    <row r="37" spans="1:6" ht="16.5" customHeight="1">
      <c r="A37" s="3" t="s">
        <v>117</v>
      </c>
      <c r="B37" s="3">
        <v>100000</v>
      </c>
      <c r="C37" s="3">
        <v>2860</v>
      </c>
      <c r="D37" s="4" t="str">
        <f t="shared" si="4"/>
        <v> </v>
      </c>
      <c r="E37" s="6">
        <f t="shared" si="5"/>
        <v>97140</v>
      </c>
      <c r="F37" s="3"/>
    </row>
    <row r="38" spans="1:6" ht="16.5" customHeight="1">
      <c r="A38" s="3" t="s">
        <v>118</v>
      </c>
      <c r="B38" s="3">
        <v>100000</v>
      </c>
      <c r="C38" s="3">
        <v>49000</v>
      </c>
      <c r="D38" s="4" t="str">
        <f t="shared" si="4"/>
        <v> </v>
      </c>
      <c r="E38" s="6">
        <f t="shared" si="5"/>
        <v>51000</v>
      </c>
      <c r="F38" s="3"/>
    </row>
    <row r="39" spans="1:6" ht="16.5" customHeight="1">
      <c r="A39" s="3" t="s">
        <v>119</v>
      </c>
      <c r="B39" s="3">
        <v>25000</v>
      </c>
      <c r="C39" s="3">
        <v>57149</v>
      </c>
      <c r="D39" s="4" t="str">
        <f t="shared" si="4"/>
        <v>△</v>
      </c>
      <c r="E39" s="6">
        <f t="shared" si="5"/>
        <v>-32149</v>
      </c>
      <c r="F39" s="3"/>
    </row>
    <row r="40" spans="1:6" ht="16.5" customHeight="1">
      <c r="A40" s="3" t="s">
        <v>120</v>
      </c>
      <c r="B40" s="3">
        <v>900000</v>
      </c>
      <c r="C40" s="3">
        <v>246000</v>
      </c>
      <c r="D40" s="4" t="str">
        <f t="shared" si="4"/>
        <v> </v>
      </c>
      <c r="E40" s="6">
        <f t="shared" si="5"/>
        <v>654000</v>
      </c>
      <c r="F40" s="3"/>
    </row>
    <row r="41" spans="1:6" ht="16.5" customHeight="1">
      <c r="A41" s="3" t="s">
        <v>121</v>
      </c>
      <c r="B41" s="3">
        <v>150000</v>
      </c>
      <c r="C41" s="3">
        <v>38000</v>
      </c>
      <c r="D41" s="4" t="str">
        <f t="shared" si="4"/>
        <v> </v>
      </c>
      <c r="E41" s="6">
        <f t="shared" si="5"/>
        <v>112000</v>
      </c>
      <c r="F41" s="3"/>
    </row>
    <row r="42" spans="1:6" ht="16.5" customHeight="1">
      <c r="A42" s="3" t="s">
        <v>122</v>
      </c>
      <c r="B42" s="3">
        <v>350000</v>
      </c>
      <c r="C42" s="3">
        <v>265650</v>
      </c>
      <c r="D42" s="4" t="str">
        <f t="shared" si="4"/>
        <v> </v>
      </c>
      <c r="E42" s="6">
        <f t="shared" si="5"/>
        <v>84350</v>
      </c>
      <c r="F42" s="3"/>
    </row>
    <row r="43" spans="1:6" ht="16.5" customHeight="1">
      <c r="A43" s="3" t="s">
        <v>123</v>
      </c>
      <c r="B43" s="3">
        <v>100000</v>
      </c>
      <c r="C43" s="3">
        <v>5390</v>
      </c>
      <c r="D43" s="4" t="str">
        <f t="shared" si="4"/>
        <v> </v>
      </c>
      <c r="E43" s="6">
        <f t="shared" si="5"/>
        <v>94610</v>
      </c>
      <c r="F43" s="3"/>
    </row>
    <row r="44" spans="1:6" ht="16.5" customHeight="1">
      <c r="A44" s="3" t="s">
        <v>88</v>
      </c>
      <c r="B44" s="3">
        <f>B45</f>
        <v>150000</v>
      </c>
      <c r="C44" s="3">
        <f>C45</f>
        <v>0</v>
      </c>
      <c r="D44" s="4" t="str">
        <f aca="true" t="shared" si="6" ref="D44:D49">IF(ISBLANK(E44)," ",IF(E44&gt;=0," ","△"))</f>
        <v> </v>
      </c>
      <c r="E44" s="6">
        <f aca="true" t="shared" si="7" ref="E44:E49">B44-C44</f>
        <v>150000</v>
      </c>
      <c r="F44" s="3"/>
    </row>
    <row r="45" spans="1:6" ht="16.5" customHeight="1">
      <c r="A45" s="3" t="s">
        <v>89</v>
      </c>
      <c r="B45" s="3">
        <v>150000</v>
      </c>
      <c r="C45" s="3">
        <v>0</v>
      </c>
      <c r="D45" s="4" t="str">
        <f t="shared" si="6"/>
        <v> </v>
      </c>
      <c r="E45" s="6">
        <f t="shared" si="7"/>
        <v>150000</v>
      </c>
      <c r="F45" s="3"/>
    </row>
    <row r="46" spans="1:6" ht="16.5" customHeight="1">
      <c r="A46" s="3"/>
      <c r="B46" s="3"/>
      <c r="C46" s="3"/>
      <c r="D46" s="4"/>
      <c r="E46" s="6"/>
      <c r="F46" s="3"/>
    </row>
    <row r="47" spans="1:6" ht="16.5" customHeight="1">
      <c r="A47" s="3" t="s">
        <v>124</v>
      </c>
      <c r="B47" s="3">
        <f>B24+B34+B44+B46</f>
        <v>5685000</v>
      </c>
      <c r="C47" s="3">
        <f>C24+C34+C44+C46</f>
        <v>1583955</v>
      </c>
      <c r="D47" s="4" t="str">
        <f t="shared" si="6"/>
        <v> </v>
      </c>
      <c r="E47" s="6">
        <f t="shared" si="7"/>
        <v>4101045</v>
      </c>
      <c r="F47" s="3"/>
    </row>
    <row r="48" spans="1:6" ht="16.5" customHeight="1">
      <c r="A48" s="3" t="s">
        <v>125</v>
      </c>
      <c r="B48" s="3">
        <f>B17-B47</f>
        <v>-2922000</v>
      </c>
      <c r="C48" s="3">
        <f>C17-C47</f>
        <v>-14944</v>
      </c>
      <c r="D48" s="4" t="str">
        <f t="shared" si="6"/>
        <v>△</v>
      </c>
      <c r="E48" s="6">
        <f t="shared" si="7"/>
        <v>-2907056</v>
      </c>
      <c r="F48" s="3"/>
    </row>
    <row r="49" spans="1:6" ht="16.5" customHeight="1">
      <c r="A49" s="7" t="s">
        <v>126</v>
      </c>
      <c r="B49" s="3">
        <f>B19-B47</f>
        <v>-422000</v>
      </c>
      <c r="C49" s="3">
        <f>C19-C47</f>
        <v>2642313</v>
      </c>
      <c r="D49" s="4" t="str">
        <f t="shared" si="6"/>
        <v>△</v>
      </c>
      <c r="E49" s="6">
        <f t="shared" si="7"/>
        <v>-3064313</v>
      </c>
      <c r="F49" s="3"/>
    </row>
    <row r="50" spans="1:5" ht="16.5" customHeight="1">
      <c r="A50" s="9"/>
      <c r="B50" s="10"/>
      <c r="C50" s="10"/>
      <c r="D50" s="10"/>
      <c r="E50" s="11"/>
    </row>
  </sheetData>
  <mergeCells count="3">
    <mergeCell ref="D22:E22"/>
    <mergeCell ref="D4:E4"/>
    <mergeCell ref="A2:F2"/>
  </mergeCells>
  <dataValidations count="1">
    <dataValidation allowBlank="1" showInputMessage="1" showErrorMessage="1" imeMode="off" sqref="B1:E65536"/>
  </dataValidations>
  <printOptions horizontalCentered="1"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財団法人日本科学技術連盟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村田悦子</dc:creator>
  <cp:keywords/>
  <dc:description/>
  <cp:lastModifiedBy>阿部祐子</cp:lastModifiedBy>
  <cp:lastPrinted>2006-10-24T07:39:38Z</cp:lastPrinted>
  <dcterms:created xsi:type="dcterms:W3CDTF">2000-03-15T06:20:57Z</dcterms:created>
  <dcterms:modified xsi:type="dcterms:W3CDTF">2006-10-24T07:39:43Z</dcterms:modified>
  <cp:category/>
  <cp:version/>
  <cp:contentType/>
  <cp:contentStatus/>
</cp:coreProperties>
</file>